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840" activeTab="0"/>
  </bookViews>
  <sheets>
    <sheet name="Candoi ketoan" sheetId="1" r:id="rId1"/>
    <sheet name="Ket qua KD" sheetId="2" r:id="rId2"/>
    <sheet name="Tomtat" sheetId="3" r:id="rId3"/>
    <sheet name="Luuchuyen tien" sheetId="4" r:id="rId4"/>
    <sheet name="Chi tieu TC" sheetId="5" r:id="rId5"/>
  </sheets>
  <definedNames>
    <definedName name="_xlnm.Print_Titles" localSheetId="0">'Candoi ketoan'!$12:$14</definedName>
  </definedNames>
  <calcPr fullCalcOnLoad="1"/>
</workbook>
</file>

<file path=xl/comments5.xml><?xml version="1.0" encoding="utf-8"?>
<comments xmlns="http://schemas.openxmlformats.org/spreadsheetml/2006/main">
  <authors>
    <author>mysinh</author>
  </authors>
  <commentList>
    <comment ref="E15" authorId="0">
      <text>
        <r>
          <rPr>
            <b/>
            <sz val="8"/>
            <rFont val="Tahoma"/>
            <family val="0"/>
          </rPr>
          <t>mysinh:</t>
        </r>
        <r>
          <rPr>
            <sz val="8"/>
            <rFont val="Tahoma"/>
            <family val="0"/>
          </rPr>
          <t xml:space="preserve">
=Tong TS/Tong no phai tra</t>
        </r>
      </text>
    </comment>
    <comment ref="E16" authorId="0">
      <text>
        <r>
          <rPr>
            <b/>
            <sz val="8"/>
            <rFont val="Tahoma"/>
            <family val="0"/>
          </rPr>
          <t>mysinh:</t>
        </r>
        <r>
          <rPr>
            <sz val="8"/>
            <rFont val="Tahoma"/>
            <family val="0"/>
          </rPr>
          <t xml:space="preserve">
=TS ngan han/No ngan han</t>
        </r>
      </text>
    </comment>
    <comment ref="E17" authorId="0">
      <text>
        <r>
          <rPr>
            <b/>
            <sz val="8"/>
            <rFont val="Tahoma"/>
            <family val="0"/>
          </rPr>
          <t>mysinh:</t>
        </r>
        <r>
          <rPr>
            <sz val="8"/>
            <rFont val="Tahoma"/>
            <family val="0"/>
          </rPr>
          <t xml:space="preserve">
=Tien/No ngan han</t>
        </r>
      </text>
    </comment>
  </commentList>
</comments>
</file>

<file path=xl/sharedStrings.xml><?xml version="1.0" encoding="utf-8"?>
<sst xmlns="http://schemas.openxmlformats.org/spreadsheetml/2006/main" count="424" uniqueCount="321">
  <si>
    <t xml:space="preserve">CÔNG TY CỔ PHẦN DỆT LƯỚI SÀI GÒN </t>
  </si>
  <si>
    <t>MẪU SỐ B 01a - DN</t>
  </si>
  <si>
    <t>Địa chỉ : 89 Nguyễn Khoái Phường 1 Quận 4 TP.Hồ Chí Minh</t>
  </si>
  <si>
    <t>Ban hành theo QĐ số 15/2006/QĐ-BTC</t>
  </si>
  <si>
    <t>ngày 20/03/2006 của Bộ trưởng BTC</t>
  </si>
  <si>
    <t>BẢNG CÂN ĐỐI KẾ TOÁN GIỮA NIÊN ĐỘ</t>
  </si>
  <si>
    <t>(Dạng đầy đủ)</t>
  </si>
  <si>
    <t>Đơn vị tính: Đồng</t>
  </si>
  <si>
    <t>Số</t>
  </si>
  <si>
    <t>TÀI SẢN</t>
  </si>
  <si>
    <t xml:space="preserve">Mã </t>
  </si>
  <si>
    <t>Thuyết minh</t>
  </si>
  <si>
    <t xml:space="preserve">Số cuối kỳ </t>
  </si>
  <si>
    <t xml:space="preserve">Số đầu kỳ </t>
  </si>
  <si>
    <t>TT</t>
  </si>
  <si>
    <t>số</t>
  </si>
  <si>
    <t>A</t>
  </si>
  <si>
    <t>TÀI SẢN NGẮN HẠN (100=110+120+130+140+150)</t>
  </si>
  <si>
    <t>I</t>
  </si>
  <si>
    <t>Tiền và các khoản tương đương tiền</t>
  </si>
  <si>
    <t xml:space="preserve">Tiền </t>
  </si>
  <si>
    <t>V.01</t>
  </si>
  <si>
    <t>Các khoản tương đương tiền</t>
  </si>
  <si>
    <t>II</t>
  </si>
  <si>
    <t>Các khoản đầu tư Tài chính ngắn hạn</t>
  </si>
  <si>
    <t>V.02</t>
  </si>
  <si>
    <t>Đầu tư  ngắn hạn</t>
  </si>
  <si>
    <t>Dự phòng giảm giá đầu tư ngắn hạn (*)</t>
  </si>
  <si>
    <t>III</t>
  </si>
  <si>
    <t>Các khoản phải thu ngắn hạn</t>
  </si>
  <si>
    <t>Phải thu của khách hàng</t>
  </si>
  <si>
    <t>Trả trước cho người bán</t>
  </si>
  <si>
    <t>Phải thu nội bộ ngắn hạn</t>
  </si>
  <si>
    <t>Phải thu theo tiến độ kế hoạch hợp đồng xây dựng</t>
  </si>
  <si>
    <t>Các khoản phải thu khác</t>
  </si>
  <si>
    <t>V.03</t>
  </si>
  <si>
    <t>Dự phòng phải thu ngắn hạn khó đòi (*)</t>
  </si>
  <si>
    <t>IV</t>
  </si>
  <si>
    <t>Hàng tồn kho</t>
  </si>
  <si>
    <t>V.04</t>
  </si>
  <si>
    <t>Dự phòng giảm giá hàng tồn kho (*)</t>
  </si>
  <si>
    <t>V</t>
  </si>
  <si>
    <t>Tài sản ngắn hạn khác</t>
  </si>
  <si>
    <t>Chi phí trả trước ngắn hạn</t>
  </si>
  <si>
    <t>Thuế GTGT được khấu trừ</t>
  </si>
  <si>
    <t>Thuế và các khoản phải thu cho Nhà nước</t>
  </si>
  <si>
    <t>V.05</t>
  </si>
  <si>
    <t>B</t>
  </si>
  <si>
    <t>TÀI SẢN DÀI HẠN (200=210+220+240+250+260)</t>
  </si>
  <si>
    <t>Các khoản phải thu dài hạn</t>
  </si>
  <si>
    <t>Phải thu dài hạn của khách hàng</t>
  </si>
  <si>
    <t>Vốn kinh doanh ở đơn vị trực thuộc</t>
  </si>
  <si>
    <t>Phải thu dài hạn nội bộ</t>
  </si>
  <si>
    <t>V.06</t>
  </si>
  <si>
    <t>Phải thu dài hạn khác</t>
  </si>
  <si>
    <t>V.07</t>
  </si>
  <si>
    <t>Dự phòng phải thu dài hạn khó đòi (*)</t>
  </si>
  <si>
    <t>Tài sản cố định</t>
  </si>
  <si>
    <t>Tài sản cố định hữu hình</t>
  </si>
  <si>
    <t>V.08</t>
  </si>
  <si>
    <t>- Giá trị hao mòn luỹ kế (*)</t>
  </si>
  <si>
    <t>Tài sản cố định thuê Tài chính</t>
  </si>
  <si>
    <t>Tài sản cố định vô hình</t>
  </si>
  <si>
    <t>Chi phí xây dựng cơ bản dở dang</t>
  </si>
  <si>
    <t>V.11</t>
  </si>
  <si>
    <t>Bất động sản đầu tư</t>
  </si>
  <si>
    <t>V.12</t>
  </si>
  <si>
    <t>Các khoản đầu tư Tài chính dài hạn</t>
  </si>
  <si>
    <t>Đầu tư vào công ty con</t>
  </si>
  <si>
    <t>Đầu tư vào công ty liên doanh, liên kết</t>
  </si>
  <si>
    <t>Đầu tư dài hạn khác</t>
  </si>
  <si>
    <t>V.13</t>
  </si>
  <si>
    <t>Dự phòng giảm giá đầu tư tài chính dài hạn (*)</t>
  </si>
  <si>
    <t>Tài sản dài hạn khác</t>
  </si>
  <si>
    <t>Chi phí trả trước dài hạn</t>
  </si>
  <si>
    <t>V.14</t>
  </si>
  <si>
    <t>Tài sản thuế thu nhập hoãn lại</t>
  </si>
  <si>
    <t>V.21</t>
  </si>
  <si>
    <t>TỔNG CỘNG TÀI SẢN (270=100+200)</t>
  </si>
  <si>
    <t>NGUỒN VỐN</t>
  </si>
  <si>
    <t>NỢ PHẢI TRẢ (300=310+330)</t>
  </si>
  <si>
    <t>Nợ ngắn hạn</t>
  </si>
  <si>
    <t>Vay và nợ ngắn hạn</t>
  </si>
  <si>
    <t>V.15</t>
  </si>
  <si>
    <t>Phải trả người bán</t>
  </si>
  <si>
    <t>Người mua trả tiền trước</t>
  </si>
  <si>
    <t>Thuế và các khoản phải nộp Nhà nước</t>
  </si>
  <si>
    <t>V.16</t>
  </si>
  <si>
    <t>Phải trả người lao động</t>
  </si>
  <si>
    <t>Chi phí phải trả</t>
  </si>
  <si>
    <t>V.17</t>
  </si>
  <si>
    <t xml:space="preserve">Phải trả nội bộ </t>
  </si>
  <si>
    <t>Phải trả theo tiến độ kế hoạch hợp đồng xây dựng</t>
  </si>
  <si>
    <t>Các khoản phải trả, phải nộp khác</t>
  </si>
  <si>
    <t>V.18</t>
  </si>
  <si>
    <t>Dự phòng phải trả ngắn hạn</t>
  </si>
  <si>
    <t>Nợ dài hạn</t>
  </si>
  <si>
    <t>Phải trả dài hạn người bán</t>
  </si>
  <si>
    <t>Phải trả dài hạn nội bộ</t>
  </si>
  <si>
    <t>V.19</t>
  </si>
  <si>
    <t>Phải trả dài hạn khác</t>
  </si>
  <si>
    <t>Vay và nợ dài hạn</t>
  </si>
  <si>
    <t>V.20</t>
  </si>
  <si>
    <t>Thuế thu nhập hoãn lại phải trả</t>
  </si>
  <si>
    <t>Dự phòng trợ cấp mất việc làm</t>
  </si>
  <si>
    <t>Dự phòng phải trả dài hạn</t>
  </si>
  <si>
    <t>VỐN CHỦ SỞ HỮU (400 = 410 + 430)</t>
  </si>
  <si>
    <t>Vốn chủ sở hữu</t>
  </si>
  <si>
    <t>Vốn đầu tư của chủ sở hữu</t>
  </si>
  <si>
    <t>V.22</t>
  </si>
  <si>
    <t>Thặng dư vốn cổ phần</t>
  </si>
  <si>
    <t>Vốn khác của chủ sở hữu</t>
  </si>
  <si>
    <t>Cổ phiếu quỹ (*)</t>
  </si>
  <si>
    <t>Chênh lệch đánh giá lại tài sản</t>
  </si>
  <si>
    <t>Chênh lệch tỷ giá hối đoái</t>
  </si>
  <si>
    <t xml:space="preserve">Quỹ đầu tư  phát triển </t>
  </si>
  <si>
    <t>Quỹ dự phòng tài chánh</t>
  </si>
  <si>
    <t>Qũy khác thuộc vốn chủ sở hữu</t>
  </si>
  <si>
    <t xml:space="preserve">Lợi nhuận sau thuế chưa phân phối </t>
  </si>
  <si>
    <t>Nguồn vốn đầu tư XDCB</t>
  </si>
  <si>
    <t>Nguồn kinh phí, quỹ khác</t>
  </si>
  <si>
    <t>Quỹ khen thưởng &amp; phúc lợi</t>
  </si>
  <si>
    <t>Nguồn kinh phí</t>
  </si>
  <si>
    <t>V.23</t>
  </si>
  <si>
    <t>Nguồn kinh phí đã hình thành TSCĐ</t>
  </si>
  <si>
    <t>TỔNG CỘNG NGUỒN VỐN (430=300+400)</t>
  </si>
  <si>
    <t>CÁC KHOẢN CHỈ TIÊU NGOÀI BẢNG CÂN ĐỐI KẾ TOÁN</t>
  </si>
  <si>
    <t>CHỈ TIÊU</t>
  </si>
  <si>
    <t>Tài sản thuê ngoài</t>
  </si>
  <si>
    <t>Vật tư hàng hoá nhận giữ hộ, nhận gia công</t>
  </si>
  <si>
    <t>Nợ khó đòi đã xử lý</t>
  </si>
  <si>
    <t>USD</t>
  </si>
  <si>
    <t>Dự toán chi sự nghiệp, dự án</t>
  </si>
  <si>
    <t>Giám đốc</t>
  </si>
  <si>
    <t>Lê Hữu Phước</t>
  </si>
  <si>
    <t>minh</t>
  </si>
  <si>
    <t>VI.25</t>
  </si>
  <si>
    <t>VI.27</t>
  </si>
  <si>
    <t>VI.26</t>
  </si>
  <si>
    <t>VI.28</t>
  </si>
  <si>
    <t>[30 = 20+(21-22) - (24+25)]</t>
  </si>
  <si>
    <t>VI.30</t>
  </si>
  <si>
    <t>MẪU SỐ B 02a - DN</t>
  </si>
  <si>
    <t>BÁO CÁO KẾT QUẢ HOẠT ĐỘNG KINH DOANH GIỮA NIÊN ĐỘ</t>
  </si>
  <si>
    <t>Đơn vị tính: đồng</t>
  </si>
  <si>
    <t>Thuyết</t>
  </si>
  <si>
    <t xml:space="preserve">Lũy kế từ đầu năm </t>
  </si>
  <si>
    <t>đến cuối quý này</t>
  </si>
  <si>
    <t>Năm nay</t>
  </si>
  <si>
    <t>Năm trước</t>
  </si>
  <si>
    <t>1. Doanh thu bán hàng và cung cấp dịch vụ</t>
  </si>
  <si>
    <t xml:space="preserve">2. Các khoản giảm trừ </t>
  </si>
  <si>
    <t>3. Doanh thu thuần về bán hàng và cung  cấp</t>
  </si>
  <si>
    <t>dịch vụ  (10=01-03)</t>
  </si>
  <si>
    <t>4. Giá vốn hàng hoá</t>
  </si>
  <si>
    <t>5. Lợi nhuận gộp về bán hàng và cung cấp</t>
  </si>
  <si>
    <t xml:space="preserve"> dịch vụ ( 20 =10-11 )</t>
  </si>
  <si>
    <t>6. Doanh thu hoạt động tài chính</t>
  </si>
  <si>
    <t>7. Chi phí tài chính</t>
  </si>
  <si>
    <t xml:space="preserve">      Trong đó: Chi phí lãi vay </t>
  </si>
  <si>
    <t>8. Chi phí bán hàng</t>
  </si>
  <si>
    <t>9. Chi phí quản lý doanh nghiệp</t>
  </si>
  <si>
    <t>10.Lợi nhuận thuần từ hoạt động kinh doanh</t>
  </si>
  <si>
    <t>11.Thu nhập  khác</t>
  </si>
  <si>
    <t>12.Chi phí khác</t>
  </si>
  <si>
    <t>13. Lợi nhuận khác (40 = 31-32)</t>
  </si>
  <si>
    <t>14.Tổng lợi nhuận kế toán trước thuế (30+40)</t>
  </si>
  <si>
    <t>15.Thuế thu nhập doanh nghiệp phải nộp</t>
  </si>
  <si>
    <t>16.Thuế thu nhập doanh nghiệp hoãn lại</t>
  </si>
  <si>
    <t>17.Lợi nhuận sau thuế thu nhập DN (50-51-52)</t>
  </si>
  <si>
    <t>Giám Đốc</t>
  </si>
  <si>
    <t>MẦU SỐ CBTT - 03 (sửa đổi)</t>
  </si>
  <si>
    <t>BÁO CÁO TÀI CHÍNH TÓM TẮT</t>
  </si>
  <si>
    <t xml:space="preserve">I. BẢNG CÂN ĐỐI KẾ TOÁN </t>
  </si>
  <si>
    <t>Số TT</t>
  </si>
  <si>
    <t>NỘI DUNG</t>
  </si>
  <si>
    <t xml:space="preserve">SỐ DƯ ĐẦU KỲ  </t>
  </si>
  <si>
    <t xml:space="preserve">SỐ DƯ CUỐI KỲ  </t>
  </si>
  <si>
    <t>TÀI SẢN NGẮN HẠN</t>
  </si>
  <si>
    <t>Các khoản đầu tư Tài chánh ngắn hạn</t>
  </si>
  <si>
    <t>TÀI SẢN DÀI HẠN</t>
  </si>
  <si>
    <t>TỔNG CỘNG TÀI SẢN</t>
  </si>
  <si>
    <t xml:space="preserve">NỢ PHẢI TRẢ </t>
  </si>
  <si>
    <t xml:space="preserve">VỐN CHỦ SỞ HỮU </t>
  </si>
  <si>
    <t>VI</t>
  </si>
  <si>
    <t xml:space="preserve">TỔNG CỘNG NGUỒN VỐN </t>
  </si>
  <si>
    <t>II. KẾT QUẢ HOẠT ĐỘNG KINH DOANH</t>
  </si>
  <si>
    <t>Kỳ này</t>
  </si>
  <si>
    <t>Lũy kế</t>
  </si>
  <si>
    <t>Doanh thu bán hàng và cung cấp dịch vụ</t>
  </si>
  <si>
    <t>Các khoản giảm trừ  doanh thu</t>
  </si>
  <si>
    <t xml:space="preserve">Doanh thu thuần về bán hàng và cung cấp dịch vụ </t>
  </si>
  <si>
    <t xml:space="preserve">Giá vốn hàng bán </t>
  </si>
  <si>
    <t xml:space="preserve">Lợi nhuận gộp về bán hàng và cung cấp dịch vụ </t>
  </si>
  <si>
    <t>Doanh thu hoạt động tài chính</t>
  </si>
  <si>
    <t>Chi phí tài chính</t>
  </si>
  <si>
    <t>Chi phí bán hàng</t>
  </si>
  <si>
    <t>Chi phí quản lý doanh nghiệp</t>
  </si>
  <si>
    <t>Lợi nhuận thuần từ hoạt động kinh doanh</t>
  </si>
  <si>
    <t>Thu nhập khác</t>
  </si>
  <si>
    <t>Chi phí khác</t>
  </si>
  <si>
    <t xml:space="preserve">Lợi nhuận khác </t>
  </si>
  <si>
    <t xml:space="preserve">Tổng lợi nhuận kế toán trước thuế </t>
  </si>
  <si>
    <t>Thuế thu nhập doanh nghiệp</t>
  </si>
  <si>
    <t>Lợi nhuận sau thuế thu nhập doanh nghiệp</t>
  </si>
  <si>
    <t>Lãi cơ bản trên cổ phiếu</t>
  </si>
  <si>
    <t>Cổ tức trên mỗi cổ phiếu</t>
  </si>
  <si>
    <t>MẪU SỐ B 03a - DN</t>
  </si>
  <si>
    <t>BÁO CÁO LƯU CHUYỂN TIỀN TỆ GIỮA NIÊN ĐỘ</t>
  </si>
  <si>
    <t>(Theo phương pháp trực tiếp)</t>
  </si>
  <si>
    <t>Đơn vị tính: VNĐ</t>
  </si>
  <si>
    <t>Chỉ tiêu</t>
  </si>
  <si>
    <t xml:space="preserve">Thuyết </t>
  </si>
  <si>
    <t>Lũy kế từ đầu năm đến cuối quý này</t>
  </si>
  <si>
    <t xml:space="preserve"> Năm trước </t>
  </si>
  <si>
    <t>I. LƯU CHUYỂN TIỀN TỪ HOẠT ĐỘNG KINH DOANH</t>
  </si>
  <si>
    <t>1.</t>
  </si>
  <si>
    <t>Tiền thu từ bán hàng, cung cấp dịch vụ và doanh thu khác</t>
  </si>
  <si>
    <t>2.</t>
  </si>
  <si>
    <t>Tiền chi trả cho người cung cấp hàng hóa và dịch vụ</t>
  </si>
  <si>
    <t>3.</t>
  </si>
  <si>
    <t>Tiền chi trả cho người lao động</t>
  </si>
  <si>
    <t>4.</t>
  </si>
  <si>
    <t>Tiền chi trả lãi vay</t>
  </si>
  <si>
    <t>5.</t>
  </si>
  <si>
    <t>Tiền chi nộp thuế thu nhập doanh nghiệp</t>
  </si>
  <si>
    <t>6.</t>
  </si>
  <si>
    <t>Tiền thu khác từ hoạt động kinh doanh</t>
  </si>
  <si>
    <t>7.</t>
  </si>
  <si>
    <t>Tiền chi khác từ hoạt động kinh doanh</t>
  </si>
  <si>
    <t>Lưu chuyển tiền thuần từ hoạt động kinh doanh</t>
  </si>
  <si>
    <t xml:space="preserve">II. LƯU CHUYỂN TIỀN TỪ HOẠT ĐỘNG ĐẦU TƯ </t>
  </si>
  <si>
    <t>Tiền chi để mua sắm xây dựng TSCĐ và các TS dài hạn khác</t>
  </si>
  <si>
    <t>Tiền thu từ thanh lý, nhượng bán TSCĐ và các TS dài hạn khác</t>
  </si>
  <si>
    <t>Tiền thu lãi vay, cổ tức và lợi nhuận được chia</t>
  </si>
  <si>
    <t>Lưu chuyển tiền thuần từ hoạt động đầu tư</t>
  </si>
  <si>
    <t xml:space="preserve">III. LƯU CHUYỂN TIỀN TỪ HOẠT ĐỘNG TÀI CHÍNH </t>
  </si>
  <si>
    <t>Tiền thu từ phát hành cổ phiếu, nhận góp vốn của chủ sở hữu</t>
  </si>
  <si>
    <t>Tiền vay ngắn hạn, dài hạn nhận được</t>
  </si>
  <si>
    <t>Thu từ lãi tiền gửi</t>
  </si>
  <si>
    <t>Tiền chi trả nợ gốc vay</t>
  </si>
  <si>
    <t>Cổ tức, lợi nhuận đã trả cho chủ sở hữu</t>
  </si>
  <si>
    <t>Lưu chuyển tiền thuần từ hoạt động tài chính</t>
  </si>
  <si>
    <t>Lưu chuyển tiền thuần trong kỳ (50=20+30+40)</t>
  </si>
  <si>
    <t>Tiền và tương đương tiền đầu kỳ</t>
  </si>
  <si>
    <t>Ảnh hưởng của thay đổi tỷ giá hối đoái quy đổi ngoại tệ</t>
  </si>
  <si>
    <t>Tiền và tương đương tiền cuối kỳ (70=50+60+61)</t>
  </si>
  <si>
    <t>VII.34</t>
  </si>
  <si>
    <t xml:space="preserve"> Giám đốc </t>
  </si>
  <si>
    <t>Địa chỉ : 89 Nguyễn Khoái - Phường 1- Quận 4 TP. Hồ Chí Minh</t>
  </si>
  <si>
    <t>MỘT SỐ CHỈ TIÊU TÀI CHÍNH</t>
  </si>
  <si>
    <t xml:space="preserve"> Đơn vị tính </t>
  </si>
  <si>
    <t>Bố trí cơ cấu tài sản và cơ cấu nguồn vốn</t>
  </si>
  <si>
    <t>Bố trí cơ cấu tài sản</t>
  </si>
  <si>
    <t>Tài sản dài hạn / Tổng số tài sản</t>
  </si>
  <si>
    <t xml:space="preserve"> % </t>
  </si>
  <si>
    <t>Tài sản ngắn hạn / Tổng số tài sản</t>
  </si>
  <si>
    <t>Bố trí cơ cấu nguồn vốn</t>
  </si>
  <si>
    <t>Nợ phải trả / Tổng nguồn vốn</t>
  </si>
  <si>
    <t>Nguồn vốn chủ sở hữu / Tổng nguồn vốn</t>
  </si>
  <si>
    <t xml:space="preserve">Khả năng thanh toán </t>
  </si>
  <si>
    <t>Khả năng thanh toán hiện hành</t>
  </si>
  <si>
    <t xml:space="preserve"> Lần </t>
  </si>
  <si>
    <t>Khả năng thanh toán nợ ngắn hạn</t>
  </si>
  <si>
    <t>Khả năng thanh toán nhanh</t>
  </si>
  <si>
    <t>Tỷ suất lợi nhuận trên Doanh thu</t>
  </si>
  <si>
    <t>Tỷ suất lợi nhuận trước thuế trên doanh thu</t>
  </si>
  <si>
    <t>Tỷ suất lợi nhuận sau thuế trên doanh thu</t>
  </si>
  <si>
    <t>Tỷ suất lợi nhuận trên Tổng tài sản</t>
  </si>
  <si>
    <t>Tỷ suất lợi nhuận trước thuế trên tổng tài sản</t>
  </si>
  <si>
    <t>Tỷ suất lợi nhuận sau thuế trên tổng tài sản</t>
  </si>
  <si>
    <t>Tỷ suất lợi nhuận sau thuế / nguồn vốn chủ sở hữu</t>
  </si>
  <si>
    <t>- Nguyên giá</t>
  </si>
  <si>
    <t>- Tài sản cố định hưũ hình</t>
  </si>
  <si>
    <t>- Tài sản cố định vô hình</t>
  </si>
  <si>
    <t>- Tài sản cố định thuê Tài chánh</t>
  </si>
  <si>
    <t>- Chi phí xây dựng cơ bản dở dang</t>
  </si>
  <si>
    <t>- Vốn đầu tư của chủ sở hữu</t>
  </si>
  <si>
    <t>- Thặng dư Vốn cổ phần</t>
  </si>
  <si>
    <t>- Vốn khác của chủ sở hữu</t>
  </si>
  <si>
    <t>- Chênh lệch đánh giá lại Tài sản</t>
  </si>
  <si>
    <t>- Cổ phiếu quỹ</t>
  </si>
  <si>
    <t>- Chênh lệch tỷ giá hối đoái</t>
  </si>
  <si>
    <t>- Các quỹ</t>
  </si>
  <si>
    <t>- Lợi nhuận sau thuế chưa phân phối</t>
  </si>
  <si>
    <t>- Nguồn Vốn đầu tư XDCB</t>
  </si>
  <si>
    <t>- Quỹ khen thưởng phúc Lợi</t>
  </si>
  <si>
    <t>- Nguồn kinh phí</t>
  </si>
  <si>
    <t>- Nguồn kinh phí đã hình thành TSCĐ</t>
  </si>
  <si>
    <t>Mã số</t>
  </si>
  <si>
    <t>Tiền chi cho vay, mua các công cụ nợ của các đơn vị khác</t>
  </si>
  <si>
    <t>Tiền thu hồi cho vay, bán các công cụ nợ của các đơn vị khác</t>
  </si>
  <si>
    <t>Tiền chi đầu tư góp vốn vào các đơn vị khác</t>
  </si>
  <si>
    <t>Tiền thu hồi đầu tư góp vốn vào các đơn vị khác</t>
  </si>
  <si>
    <t>Tiền chi trả vốn góp cho các chủ sở hữu, mua lại cổ phần</t>
  </si>
  <si>
    <t>Thuyết 
minh</t>
  </si>
  <si>
    <t xml:space="preserve">         Người lập biểu                                           Kế Toán Trưởng</t>
  </si>
  <si>
    <t>Lập bảng                                          Kế tóan trưởng</t>
  </si>
  <si>
    <t xml:space="preserve">      Người lập biểu                                                     Kế Toán Trưởng</t>
  </si>
  <si>
    <t xml:space="preserve">           Lập biểu                                              Kế toán trưởng  </t>
  </si>
  <si>
    <t xml:space="preserve">Hàng hoá nhận bán hộ, nhận ký gửi, ký cược </t>
  </si>
  <si>
    <t xml:space="preserve">Ngoại tệ các loại     </t>
  </si>
  <si>
    <t>- Lợi nhuận sau thuế những năm trước</t>
  </si>
  <si>
    <t xml:space="preserve">        Nguyễn Thị Giàu                                    Nguyễn Minh Trường</t>
  </si>
  <si>
    <t>Nguyễn Thị Giàu                             Nguyễn Minh Trường</t>
  </si>
  <si>
    <t xml:space="preserve">    Nguyễn Thị Giàu                                  Nguyễn Minh Trường</t>
  </si>
  <si>
    <t xml:space="preserve">           Nguyễn Thị Giàu                                               Nguyễn Minh Trường                             </t>
  </si>
  <si>
    <t>- Lợi nhuận sau thuế chưa phân phối 2012</t>
  </si>
  <si>
    <t>Quý 4 năm 2012</t>
  </si>
  <si>
    <t>Tại ngày 31 tháng 12 năm 2012</t>
  </si>
  <si>
    <t>Lập, ngày  10  tháng  01  năm 2013</t>
  </si>
  <si>
    <t>QUÝ  4  NĂM 2012</t>
  </si>
  <si>
    <t>QUÝ 4</t>
  </si>
  <si>
    <t>Lập, ngày 10 tháng  01 năm 2013</t>
  </si>
  <si>
    <t>QUÝ 4 NĂM 2012</t>
  </si>
  <si>
    <t>Tp. HCM, ngày  10 tháng 01 năm  2013</t>
  </si>
  <si>
    <t xml:space="preserve"> Quý 4 Năm 2012 </t>
  </si>
  <si>
    <t xml:space="preserve"> Quý 4 Năm 2011 </t>
  </si>
  <si>
    <t>Quý 4 Năm 2012</t>
  </si>
  <si>
    <t xml:space="preserve"> Lập, ngày 10 tháng 01 năm 2013</t>
  </si>
  <si>
    <t>Lập, ngày 10 tháng 01 năm 2013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</si>
</sst>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??_);_(@_)"/>
    <numFmt numFmtId="173" formatCode="#,##0\ &quot;€&quot;;\-#,##0\ &quot;€&quot;"/>
    <numFmt numFmtId="174" formatCode="#,##0\ &quot;€&quot;;[Red]\-#,##0\ &quot;€&quot;"/>
    <numFmt numFmtId="175" formatCode="#,##0.00\ &quot;€&quot;;\-#,##0.00\ &quot;€&quot;"/>
    <numFmt numFmtId="176" formatCode="#,##0.00\ &quot;€&quot;;[Red]\-#,##0.00\ &quot;€&quot;"/>
    <numFmt numFmtId="177" formatCode="_-* #,##0\ &quot;€&quot;_-;\-* #,##0\ &quot;€&quot;_-;_-* &quot;-&quot;\ &quot;€&quot;_-;_-@_-"/>
    <numFmt numFmtId="178" formatCode="_-* #,##0\ _€_-;\-* #,##0\ _€_-;_-* &quot;-&quot;\ _€_-;_-@_-"/>
    <numFmt numFmtId="179" formatCode="_-* #,##0.00\ &quot;€&quot;_-;\-* #,##0.00\ &quot;€&quot;_-;_-* &quot;-&quot;??\ &quot;€&quot;_-;_-@_-"/>
    <numFmt numFmtId="180" formatCode="_-* #,##0.00\ _€_-;\-* #,##0.00\ _€_-;_-* &quot;-&quot;??\ _€_-;_-@_-"/>
    <numFmt numFmtId="181" formatCode="_(* #,##0.0_);_(* \(#,##0.0\);_(* &quot;-&quot;??_);_(@_)"/>
    <numFmt numFmtId="182" formatCode="#,##0.0"/>
  </numFmts>
  <fonts count="73">
    <font>
      <sz val="10"/>
      <name val="Arial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u val="single"/>
      <sz val="11"/>
      <name val="Times New Roman"/>
      <family val="1"/>
    </font>
    <font>
      <sz val="18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20"/>
      <color indexed="8"/>
      <name val="Times New Roman"/>
      <family val="1"/>
    </font>
    <font>
      <i/>
      <u val="single"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8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i/>
      <sz val="10.5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8"/>
      <name val="Arial"/>
      <family val="0"/>
    </font>
    <font>
      <b/>
      <sz val="18"/>
      <name val="Times New Roman"/>
      <family val="1"/>
    </font>
    <font>
      <i/>
      <u val="single"/>
      <sz val="11"/>
      <name val="Times New Roman"/>
      <family val="1"/>
    </font>
    <font>
      <sz val="10"/>
      <name val="Vn-times"/>
      <family val="0"/>
    </font>
    <font>
      <b/>
      <sz val="8"/>
      <name val="Tahoma"/>
      <family val="0"/>
    </font>
    <font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315">
    <xf numFmtId="0" fontId="0" fillId="0" borderId="0" xfId="0" applyAlignment="1">
      <alignment/>
    </xf>
    <xf numFmtId="3" fontId="1" fillId="33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3" fontId="2" fillId="33" borderId="0" xfId="0" applyNumberFormat="1" applyFont="1" applyFill="1" applyAlignment="1">
      <alignment horizontal="center"/>
    </xf>
    <xf numFmtId="3" fontId="1" fillId="33" borderId="0" xfId="0" applyNumberFormat="1" applyFont="1" applyFill="1" applyAlignment="1">
      <alignment horizontal="left"/>
    </xf>
    <xf numFmtId="3" fontId="2" fillId="33" borderId="0" xfId="0" applyNumberFormat="1" applyFont="1" applyFill="1" applyAlignment="1">
      <alignment/>
    </xf>
    <xf numFmtId="3" fontId="3" fillId="33" borderId="0" xfId="0" applyNumberFormat="1" applyFont="1" applyFill="1" applyAlignment="1">
      <alignment/>
    </xf>
    <xf numFmtId="3" fontId="4" fillId="0" borderId="0" xfId="0" applyNumberFormat="1" applyFont="1" applyAlignment="1">
      <alignment horizontal="left"/>
    </xf>
    <xf numFmtId="3" fontId="5" fillId="33" borderId="0" xfId="0" applyNumberFormat="1" applyFont="1" applyFill="1" applyAlignment="1">
      <alignment horizontal="center" vertical="center"/>
    </xf>
    <xf numFmtId="3" fontId="6" fillId="33" borderId="0" xfId="0" applyNumberFormat="1" applyFont="1" applyFill="1" applyAlignment="1">
      <alignment horizontal="center"/>
    </xf>
    <xf numFmtId="3" fontId="2" fillId="0" borderId="10" xfId="0" applyNumberFormat="1" applyFont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center"/>
    </xf>
    <xf numFmtId="3" fontId="5" fillId="33" borderId="10" xfId="0" applyNumberFormat="1" applyFont="1" applyFill="1" applyBorder="1" applyAlignment="1">
      <alignment/>
    </xf>
    <xf numFmtId="3" fontId="9" fillId="0" borderId="0" xfId="0" applyNumberFormat="1" applyFont="1" applyAlignment="1">
      <alignment/>
    </xf>
    <xf numFmtId="3" fontId="2" fillId="0" borderId="11" xfId="0" applyNumberFormat="1" applyFont="1" applyBorder="1" applyAlignment="1">
      <alignment/>
    </xf>
    <xf numFmtId="3" fontId="2" fillId="33" borderId="12" xfId="0" applyNumberFormat="1" applyFont="1" applyFill="1" applyBorder="1" applyAlignment="1">
      <alignment/>
    </xf>
    <xf numFmtId="3" fontId="2" fillId="0" borderId="13" xfId="0" applyNumberFormat="1" applyFont="1" applyBorder="1" applyAlignment="1">
      <alignment/>
    </xf>
    <xf numFmtId="3" fontId="8" fillId="33" borderId="0" xfId="0" applyNumberFormat="1" applyFont="1" applyFill="1" applyAlignment="1">
      <alignment/>
    </xf>
    <xf numFmtId="3" fontId="12" fillId="0" borderId="0" xfId="0" applyNumberFormat="1" applyFont="1" applyAlignment="1">
      <alignment/>
    </xf>
    <xf numFmtId="3" fontId="12" fillId="33" borderId="0" xfId="0" applyNumberFormat="1" applyFont="1" applyFill="1" applyAlignment="1">
      <alignment horizontal="center"/>
    </xf>
    <xf numFmtId="3" fontId="8" fillId="33" borderId="0" xfId="0" applyNumberFormat="1" applyFont="1" applyFill="1" applyAlignment="1">
      <alignment horizontal="left"/>
    </xf>
    <xf numFmtId="3" fontId="12" fillId="33" borderId="0" xfId="0" applyNumberFormat="1" applyFont="1" applyFill="1" applyAlignment="1">
      <alignment/>
    </xf>
    <xf numFmtId="3" fontId="5" fillId="0" borderId="0" xfId="0" applyNumberFormat="1" applyFont="1" applyAlignment="1">
      <alignment horizontal="left"/>
    </xf>
    <xf numFmtId="3" fontId="4" fillId="33" borderId="0" xfId="0" applyNumberFormat="1" applyFont="1" applyFill="1" applyAlignment="1">
      <alignment/>
    </xf>
    <xf numFmtId="3" fontId="4" fillId="33" borderId="0" xfId="0" applyNumberFormat="1" applyFont="1" applyFill="1" applyAlignment="1">
      <alignment horizontal="center"/>
    </xf>
    <xf numFmtId="3" fontId="4" fillId="33" borderId="0" xfId="0" applyNumberFormat="1" applyFont="1" applyFill="1" applyAlignment="1">
      <alignment horizontal="center" vertical="center" wrapText="1"/>
    </xf>
    <xf numFmtId="3" fontId="4" fillId="0" borderId="0" xfId="0" applyNumberFormat="1" applyFont="1" applyAlignment="1">
      <alignment/>
    </xf>
    <xf numFmtId="3" fontId="13" fillId="33" borderId="14" xfId="0" applyNumberFormat="1" applyFont="1" applyFill="1" applyBorder="1" applyAlignment="1">
      <alignment horizontal="centerContinuous"/>
    </xf>
    <xf numFmtId="3" fontId="13" fillId="33" borderId="14" xfId="0" applyNumberFormat="1" applyFont="1" applyFill="1" applyBorder="1" applyAlignment="1">
      <alignment horizontal="center"/>
    </xf>
    <xf numFmtId="3" fontId="13" fillId="0" borderId="0" xfId="0" applyNumberFormat="1" applyFont="1" applyAlignment="1">
      <alignment/>
    </xf>
    <xf numFmtId="3" fontId="13" fillId="33" borderId="15" xfId="0" applyNumberFormat="1" applyFont="1" applyFill="1" applyBorder="1" applyAlignment="1">
      <alignment horizontal="centerContinuous"/>
    </xf>
    <xf numFmtId="3" fontId="13" fillId="33" borderId="16" xfId="0" applyNumberFormat="1" applyFont="1" applyFill="1" applyBorder="1" applyAlignment="1">
      <alignment horizontal="center"/>
    </xf>
    <xf numFmtId="3" fontId="13" fillId="33" borderId="17" xfId="0" applyNumberFormat="1" applyFont="1" applyFill="1" applyBorder="1" applyAlignment="1">
      <alignment horizontal="centerContinuous"/>
    </xf>
    <xf numFmtId="3" fontId="13" fillId="33" borderId="18" xfId="0" applyNumberFormat="1" applyFont="1" applyFill="1" applyBorder="1" applyAlignment="1">
      <alignment horizontal="center"/>
    </xf>
    <xf numFmtId="3" fontId="13" fillId="33" borderId="18" xfId="0" applyNumberFormat="1" applyFont="1" applyFill="1" applyBorder="1" applyAlignment="1">
      <alignment horizontal="centerContinuous"/>
    </xf>
    <xf numFmtId="3" fontId="13" fillId="0" borderId="17" xfId="0" applyNumberFormat="1" applyFont="1" applyBorder="1" applyAlignment="1">
      <alignment horizontal="centerContinuous"/>
    </xf>
    <xf numFmtId="3" fontId="13" fillId="0" borderId="18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center"/>
    </xf>
    <xf numFmtId="3" fontId="14" fillId="0" borderId="10" xfId="0" applyNumberFormat="1" applyFont="1" applyBorder="1" applyAlignment="1">
      <alignment/>
    </xf>
    <xf numFmtId="3" fontId="14" fillId="0" borderId="10" xfId="0" applyNumberFormat="1" applyFont="1" applyBorder="1" applyAlignment="1">
      <alignment horizontal="center"/>
    </xf>
    <xf numFmtId="3" fontId="14" fillId="0" borderId="0" xfId="0" applyNumberFormat="1" applyFont="1" applyAlignment="1">
      <alignment/>
    </xf>
    <xf numFmtId="3" fontId="4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3" fontId="14" fillId="33" borderId="0" xfId="0" applyNumberFormat="1" applyFont="1" applyFill="1" applyAlignment="1">
      <alignment/>
    </xf>
    <xf numFmtId="3" fontId="4" fillId="33" borderId="0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 horizontal="center"/>
    </xf>
    <xf numFmtId="3" fontId="4" fillId="33" borderId="0" xfId="0" applyNumberFormat="1" applyFont="1" applyFill="1" applyBorder="1" applyAlignment="1">
      <alignment horizontal="right"/>
    </xf>
    <xf numFmtId="3" fontId="13" fillId="33" borderId="0" xfId="0" applyNumberFormat="1" applyFont="1" applyFill="1" applyBorder="1" applyAlignment="1">
      <alignment horizontal="left"/>
    </xf>
    <xf numFmtId="3" fontId="4" fillId="33" borderId="0" xfId="0" applyNumberFormat="1" applyFont="1" applyFill="1" applyBorder="1" applyAlignment="1">
      <alignment horizontal="centerContinuous"/>
    </xf>
    <xf numFmtId="3" fontId="4" fillId="0" borderId="0" xfId="0" applyNumberFormat="1" applyFont="1" applyBorder="1" applyAlignment="1">
      <alignment horizontal="centerContinuous"/>
    </xf>
    <xf numFmtId="3" fontId="4" fillId="0" borderId="0" xfId="0" applyNumberFormat="1" applyFont="1" applyBorder="1" applyAlignment="1">
      <alignment horizontal="right"/>
    </xf>
    <xf numFmtId="3" fontId="15" fillId="0" borderId="0" xfId="0" applyNumberFormat="1" applyFont="1" applyBorder="1" applyAlignment="1">
      <alignment/>
    </xf>
    <xf numFmtId="3" fontId="4" fillId="0" borderId="0" xfId="0" applyNumberFormat="1" applyFont="1" applyBorder="1" applyAlignment="1" quotePrefix="1">
      <alignment horizontal="center"/>
    </xf>
    <xf numFmtId="3" fontId="4" fillId="0" borderId="0" xfId="0" applyNumberFormat="1" applyFont="1" applyBorder="1" applyAlignment="1" quotePrefix="1">
      <alignment horizontal="right"/>
    </xf>
    <xf numFmtId="3" fontId="4" fillId="0" borderId="0" xfId="0" applyNumberFormat="1" applyFont="1" applyBorder="1" applyAlignment="1" quotePrefix="1">
      <alignment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2" fillId="33" borderId="0" xfId="0" applyFont="1" applyFill="1" applyAlignment="1">
      <alignment horizontal="center"/>
    </xf>
    <xf numFmtId="3" fontId="7" fillId="33" borderId="0" xfId="0" applyNumberFormat="1" applyFont="1" applyFill="1" applyAlignment="1">
      <alignment horizontal="left"/>
    </xf>
    <xf numFmtId="3" fontId="5" fillId="0" borderId="0" xfId="0" applyNumberFormat="1" applyFont="1" applyAlignment="1">
      <alignment/>
    </xf>
    <xf numFmtId="0" fontId="16" fillId="33" borderId="0" xfId="0" applyFont="1" applyFill="1" applyAlignment="1">
      <alignment horizontal="center"/>
    </xf>
    <xf numFmtId="0" fontId="17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20" xfId="0" applyFont="1" applyFill="1" applyBorder="1" applyAlignment="1">
      <alignment/>
    </xf>
    <xf numFmtId="0" fontId="7" fillId="33" borderId="20" xfId="0" applyFont="1" applyFill="1" applyBorder="1" applyAlignment="1">
      <alignment horizontal="centerContinuous"/>
    </xf>
    <xf numFmtId="0" fontId="7" fillId="33" borderId="20" xfId="0" applyFont="1" applyFill="1" applyBorder="1" applyAlignment="1">
      <alignment horizontal="center"/>
    </xf>
    <xf numFmtId="3" fontId="7" fillId="33" borderId="21" xfId="0" applyNumberFormat="1" applyFont="1" applyFill="1" applyBorder="1" applyAlignment="1">
      <alignment horizontal="centerContinuous" wrapText="1"/>
    </xf>
    <xf numFmtId="0" fontId="9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" fillId="0" borderId="10" xfId="0" applyFont="1" applyBorder="1" applyAlignment="1" quotePrefix="1">
      <alignment/>
    </xf>
    <xf numFmtId="3" fontId="7" fillId="33" borderId="10" xfId="0" applyNumberFormat="1" applyFont="1" applyFill="1" applyBorder="1" applyAlignment="1">
      <alignment/>
    </xf>
    <xf numFmtId="0" fontId="5" fillId="0" borderId="10" xfId="0" applyFont="1" applyBorder="1" applyAlignment="1" quotePrefix="1">
      <alignment/>
    </xf>
    <xf numFmtId="0" fontId="5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22" xfId="0" applyFont="1" applyBorder="1" applyAlignment="1" quotePrefix="1">
      <alignment/>
    </xf>
    <xf numFmtId="0" fontId="2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3" fontId="11" fillId="0" borderId="0" xfId="0" applyNumberFormat="1" applyFont="1" applyBorder="1" applyAlignment="1">
      <alignment/>
    </xf>
    <xf numFmtId="3" fontId="11" fillId="33" borderId="0" xfId="0" applyNumberFormat="1" applyFont="1" applyFill="1" applyBorder="1" applyAlignment="1">
      <alignment/>
    </xf>
    <xf numFmtId="3" fontId="20" fillId="0" borderId="0" xfId="0" applyNumberFormat="1" applyFont="1" applyBorder="1" applyAlignment="1">
      <alignment horizontal="left"/>
    </xf>
    <xf numFmtId="3" fontId="21" fillId="33" borderId="0" xfId="0" applyNumberFormat="1" applyFont="1" applyFill="1" applyAlignment="1">
      <alignment/>
    </xf>
    <xf numFmtId="3" fontId="22" fillId="33" borderId="0" xfId="0" applyNumberFormat="1" applyFont="1" applyFill="1" applyAlignment="1">
      <alignment horizontal="center"/>
    </xf>
    <xf numFmtId="3" fontId="5" fillId="33" borderId="0" xfId="0" applyNumberFormat="1" applyFont="1" applyFill="1" applyAlignment="1">
      <alignment/>
    </xf>
    <xf numFmtId="3" fontId="5" fillId="0" borderId="23" xfId="0" applyNumberFormat="1" applyFont="1" applyBorder="1" applyAlignment="1">
      <alignment/>
    </xf>
    <xf numFmtId="3" fontId="5" fillId="33" borderId="0" xfId="0" applyNumberFormat="1" applyFont="1" applyFill="1" applyAlignment="1">
      <alignment horizontal="center"/>
    </xf>
    <xf numFmtId="3" fontId="5" fillId="0" borderId="18" xfId="0" applyNumberFormat="1" applyFont="1" applyBorder="1" applyAlignment="1">
      <alignment horizontal="center" vertical="center"/>
    </xf>
    <xf numFmtId="3" fontId="23" fillId="0" borderId="21" xfId="0" applyNumberFormat="1" applyFont="1" applyBorder="1" applyAlignment="1">
      <alignment horizontal="center" vertical="center"/>
    </xf>
    <xf numFmtId="3" fontId="23" fillId="0" borderId="18" xfId="0" applyNumberFormat="1" applyFont="1" applyBorder="1" applyAlignment="1">
      <alignment horizontal="center" vertical="center"/>
    </xf>
    <xf numFmtId="3" fontId="23" fillId="0" borderId="0" xfId="0" applyNumberFormat="1" applyFont="1" applyAlignment="1">
      <alignment horizontal="center"/>
    </xf>
    <xf numFmtId="3" fontId="5" fillId="0" borderId="13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/>
    </xf>
    <xf numFmtId="3" fontId="5" fillId="0" borderId="10" xfId="0" applyNumberFormat="1" applyFont="1" applyBorder="1" applyAlignment="1" quotePrefix="1">
      <alignment horizontal="center"/>
    </xf>
    <xf numFmtId="3" fontId="5" fillId="0" borderId="19" xfId="0" applyNumberFormat="1" applyFont="1" applyBorder="1" applyAlignment="1">
      <alignment horizontal="center"/>
    </xf>
    <xf numFmtId="3" fontId="5" fillId="0" borderId="19" xfId="0" applyNumberFormat="1" applyFont="1" applyBorder="1" applyAlignment="1">
      <alignment/>
    </xf>
    <xf numFmtId="3" fontId="5" fillId="0" borderId="19" xfId="0" applyNumberFormat="1" applyFont="1" applyBorder="1" applyAlignment="1" quotePrefix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 quotePrefix="1">
      <alignment horizontal="right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3" fontId="2" fillId="33" borderId="0" xfId="0" applyNumberFormat="1" applyFont="1" applyFill="1" applyAlignment="1">
      <alignment/>
    </xf>
    <xf numFmtId="0" fontId="2" fillId="0" borderId="0" xfId="0" applyFont="1" applyAlignment="1">
      <alignment horizontal="center"/>
    </xf>
    <xf numFmtId="0" fontId="25" fillId="0" borderId="0" xfId="0" applyFont="1" applyAlignment="1">
      <alignment/>
    </xf>
    <xf numFmtId="49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13" fillId="0" borderId="24" xfId="55" applyFont="1" applyBorder="1" applyAlignment="1">
      <alignment horizontal="center" vertical="center"/>
      <protection/>
    </xf>
    <xf numFmtId="0" fontId="4" fillId="0" borderId="0" xfId="0" applyFont="1" applyBorder="1" applyAlignment="1">
      <alignment/>
    </xf>
    <xf numFmtId="0" fontId="13" fillId="0" borderId="25" xfId="55" applyFont="1" applyBorder="1" applyAlignment="1">
      <alignment horizontal="center" vertical="center"/>
      <protection/>
    </xf>
    <xf numFmtId="0" fontId="13" fillId="0" borderId="26" xfId="55" applyFont="1" applyBorder="1" applyAlignment="1">
      <alignment horizontal="center" vertical="center"/>
      <protection/>
    </xf>
    <xf numFmtId="0" fontId="13" fillId="0" borderId="27" xfId="55" applyFont="1" applyBorder="1" applyAlignment="1">
      <alignment horizontal="center" vertical="center"/>
      <protection/>
    </xf>
    <xf numFmtId="0" fontId="13" fillId="0" borderId="27" xfId="0" applyFont="1" applyBorder="1" applyAlignment="1">
      <alignment horizontal="center" vertical="center" wrapText="1"/>
    </xf>
    <xf numFmtId="172" fontId="13" fillId="0" borderId="28" xfId="42" applyNumberFormat="1" applyFont="1" applyBorder="1" applyAlignment="1">
      <alignment horizontal="center" vertical="distributed" wrapText="1"/>
    </xf>
    <xf numFmtId="0" fontId="13" fillId="0" borderId="29" xfId="0" applyFont="1" applyBorder="1" applyAlignment="1">
      <alignment/>
    </xf>
    <xf numFmtId="0" fontId="13" fillId="0" borderId="16" xfId="0" applyFont="1" applyBorder="1" applyAlignment="1">
      <alignment horizontal="center"/>
    </xf>
    <xf numFmtId="172" fontId="13" fillId="0" borderId="16" xfId="42" applyNumberFormat="1" applyFont="1" applyBorder="1" applyAlignment="1">
      <alignment horizontal="center"/>
    </xf>
    <xf numFmtId="172" fontId="13" fillId="0" borderId="30" xfId="42" applyNumberFormat="1" applyFont="1" applyBorder="1" applyAlignment="1">
      <alignment horizontal="center" vertical="distributed" wrapText="1"/>
    </xf>
    <xf numFmtId="0" fontId="4" fillId="0" borderId="29" xfId="0" applyFont="1" applyBorder="1" applyAlignment="1" quotePrefix="1">
      <alignment/>
    </xf>
    <xf numFmtId="0" fontId="4" fillId="0" borderId="0" xfId="0" applyFont="1" applyFill="1" applyBorder="1" applyAlignment="1">
      <alignment/>
    </xf>
    <xf numFmtId="0" fontId="4" fillId="0" borderId="16" xfId="0" applyFont="1" applyBorder="1" applyAlignment="1" quotePrefix="1">
      <alignment horizontal="center"/>
    </xf>
    <xf numFmtId="172" fontId="4" fillId="0" borderId="16" xfId="42" applyNumberFormat="1" applyFont="1" applyBorder="1" applyAlignment="1">
      <alignment horizontal="center"/>
    </xf>
    <xf numFmtId="172" fontId="4" fillId="0" borderId="16" xfId="42" applyNumberFormat="1" applyFont="1" applyBorder="1" applyAlignment="1" quotePrefix="1">
      <alignment horizontal="center"/>
    </xf>
    <xf numFmtId="0" fontId="29" fillId="0" borderId="29" xfId="0" applyFont="1" applyBorder="1" applyAlignment="1">
      <alignment/>
    </xf>
    <xf numFmtId="0" fontId="14" fillId="0" borderId="0" xfId="0" applyFont="1" applyBorder="1" applyAlignment="1">
      <alignment/>
    </xf>
    <xf numFmtId="0" fontId="29" fillId="0" borderId="16" xfId="0" applyFont="1" applyBorder="1" applyAlignment="1">
      <alignment horizontal="center"/>
    </xf>
    <xf numFmtId="172" fontId="29" fillId="0" borderId="16" xfId="42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172" fontId="4" fillId="0" borderId="0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4" fillId="0" borderId="0" xfId="0" applyFont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172" fontId="4" fillId="0" borderId="27" xfId="42" applyNumberFormat="1" applyFont="1" applyBorder="1" applyAlignment="1">
      <alignment/>
    </xf>
    <xf numFmtId="172" fontId="4" fillId="0" borderId="0" xfId="42" applyNumberFormat="1" applyFont="1" applyAlignment="1">
      <alignment/>
    </xf>
    <xf numFmtId="172" fontId="4" fillId="0" borderId="0" xfId="42" applyNumberFormat="1" applyFont="1" applyAlignment="1">
      <alignment horizontal="center"/>
    </xf>
    <xf numFmtId="172" fontId="4" fillId="0" borderId="0" xfId="42" applyNumberFormat="1" applyFont="1" applyBorder="1" applyAlignment="1">
      <alignment/>
    </xf>
    <xf numFmtId="172" fontId="25" fillId="0" borderId="0" xfId="42" applyNumberFormat="1" applyFont="1" applyAlignment="1">
      <alignment/>
    </xf>
    <xf numFmtId="172" fontId="24" fillId="0" borderId="0" xfId="42" applyNumberFormat="1" applyFont="1" applyAlignment="1">
      <alignment/>
    </xf>
    <xf numFmtId="3" fontId="30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172" fontId="5" fillId="0" borderId="0" xfId="42" applyNumberFormat="1" applyFont="1" applyAlignment="1">
      <alignment/>
    </xf>
    <xf numFmtId="0" fontId="5" fillId="0" borderId="0" xfId="0" applyFont="1" applyAlignment="1">
      <alignment/>
    </xf>
    <xf numFmtId="172" fontId="23" fillId="0" borderId="0" xfId="42" applyNumberFormat="1" applyFont="1" applyAlignment="1">
      <alignment/>
    </xf>
    <xf numFmtId="0" fontId="23" fillId="0" borderId="0" xfId="0" applyFont="1" applyAlignment="1">
      <alignment/>
    </xf>
    <xf numFmtId="43" fontId="5" fillId="0" borderId="0" xfId="42" applyNumberFormat="1" applyFont="1" applyAlignment="1">
      <alignment/>
    </xf>
    <xf numFmtId="0" fontId="23" fillId="0" borderId="0" xfId="0" applyFont="1" applyAlignment="1">
      <alignment/>
    </xf>
    <xf numFmtId="3" fontId="23" fillId="33" borderId="21" xfId="0" applyNumberFormat="1" applyFont="1" applyFill="1" applyBorder="1" applyAlignment="1">
      <alignment horizontal="center"/>
    </xf>
    <xf numFmtId="172" fontId="13" fillId="0" borderId="31" xfId="42" applyNumberFormat="1" applyFont="1" applyBorder="1" applyAlignment="1">
      <alignment horizontal="center"/>
    </xf>
    <xf numFmtId="41" fontId="13" fillId="0" borderId="31" xfId="42" applyNumberFormat="1" applyFont="1" applyBorder="1" applyAlignment="1">
      <alignment horizontal="center"/>
    </xf>
    <xf numFmtId="41" fontId="13" fillId="0" borderId="32" xfId="42" applyNumberFormat="1" applyFont="1" applyBorder="1" applyAlignment="1">
      <alignment horizontal="center"/>
    </xf>
    <xf numFmtId="0" fontId="13" fillId="0" borderId="29" xfId="0" applyFont="1" applyBorder="1" applyAlignment="1">
      <alignment/>
    </xf>
    <xf numFmtId="0" fontId="4" fillId="0" borderId="0" xfId="0" applyFont="1" applyBorder="1" applyAlignment="1">
      <alignment/>
    </xf>
    <xf numFmtId="172" fontId="4" fillId="0" borderId="16" xfId="42" applyNumberFormat="1" applyFont="1" applyBorder="1" applyAlignment="1">
      <alignment/>
    </xf>
    <xf numFmtId="0" fontId="4" fillId="0" borderId="29" xfId="0" applyFont="1" applyBorder="1" applyAlignment="1">
      <alignment/>
    </xf>
    <xf numFmtId="43" fontId="4" fillId="0" borderId="16" xfId="42" applyFont="1" applyBorder="1" applyAlignment="1">
      <alignment horizontal="center"/>
    </xf>
    <xf numFmtId="41" fontId="4" fillId="0" borderId="16" xfId="42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41" fontId="13" fillId="0" borderId="16" xfId="42" applyNumberFormat="1" applyFont="1" applyBorder="1" applyAlignment="1">
      <alignment horizontal="center"/>
    </xf>
    <xf numFmtId="10" fontId="4" fillId="0" borderId="16" xfId="58" applyNumberFormat="1" applyFont="1" applyBorder="1" applyAlignment="1">
      <alignment horizontal="center"/>
    </xf>
    <xf numFmtId="0" fontId="13" fillId="0" borderId="25" xfId="0" applyFont="1" applyBorder="1" applyAlignment="1">
      <alignment/>
    </xf>
    <xf numFmtId="0" fontId="4" fillId="0" borderId="26" xfId="0" applyFont="1" applyBorder="1" applyAlignment="1">
      <alignment/>
    </xf>
    <xf numFmtId="172" fontId="4" fillId="0" borderId="27" xfId="42" applyNumberFormat="1" applyFont="1" applyBorder="1" applyAlignment="1">
      <alignment horizontal="center"/>
    </xf>
    <xf numFmtId="43" fontId="4" fillId="0" borderId="27" xfId="42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3" fontId="5" fillId="33" borderId="0" xfId="0" applyNumberFormat="1" applyFont="1" applyFill="1" applyBorder="1" applyAlignment="1">
      <alignment horizontal="center"/>
    </xf>
    <xf numFmtId="3" fontId="27" fillId="33" borderId="0" xfId="0" applyNumberFormat="1" applyFont="1" applyFill="1" applyAlignment="1">
      <alignment/>
    </xf>
    <xf numFmtId="3" fontId="27" fillId="33" borderId="0" xfId="0" applyNumberFormat="1" applyFont="1" applyFill="1" applyAlignment="1">
      <alignment horizontal="left"/>
    </xf>
    <xf numFmtId="3" fontId="30" fillId="33" borderId="0" xfId="0" applyNumberFormat="1" applyFont="1" applyFill="1" applyAlignment="1">
      <alignment/>
    </xf>
    <xf numFmtId="3" fontId="23" fillId="33" borderId="33" xfId="0" applyNumberFormat="1" applyFont="1" applyFill="1" applyBorder="1" applyAlignment="1">
      <alignment horizontal="center"/>
    </xf>
    <xf numFmtId="3" fontId="23" fillId="33" borderId="33" xfId="0" applyNumberFormat="1" applyFont="1" applyFill="1" applyBorder="1" applyAlignment="1">
      <alignment horizontal="centerContinuous"/>
    </xf>
    <xf numFmtId="3" fontId="27" fillId="33" borderId="14" xfId="0" applyNumberFormat="1" applyFont="1" applyFill="1" applyBorder="1" applyAlignment="1">
      <alignment horizontal="center"/>
    </xf>
    <xf numFmtId="3" fontId="23" fillId="33" borderId="17" xfId="0" applyNumberFormat="1" applyFont="1" applyFill="1" applyBorder="1" applyAlignment="1">
      <alignment horizontal="center"/>
    </xf>
    <xf numFmtId="3" fontId="23" fillId="33" borderId="17" xfId="0" applyNumberFormat="1" applyFont="1" applyFill="1" applyBorder="1" applyAlignment="1">
      <alignment/>
    </xf>
    <xf numFmtId="3" fontId="5" fillId="33" borderId="18" xfId="0" applyNumberFormat="1" applyFont="1" applyFill="1" applyBorder="1" applyAlignment="1" quotePrefix="1">
      <alignment horizontal="center"/>
    </xf>
    <xf numFmtId="3" fontId="5" fillId="0" borderId="21" xfId="0" applyNumberFormat="1" applyFont="1" applyBorder="1" applyAlignment="1">
      <alignment horizontal="center" vertical="center" wrapText="1"/>
    </xf>
    <xf numFmtId="3" fontId="5" fillId="33" borderId="21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 horizontal="center"/>
    </xf>
    <xf numFmtId="3" fontId="23" fillId="0" borderId="16" xfId="0" applyNumberFormat="1" applyFont="1" applyBorder="1" applyAlignment="1">
      <alignment/>
    </xf>
    <xf numFmtId="3" fontId="23" fillId="0" borderId="10" xfId="0" applyNumberFormat="1" applyFont="1" applyBorder="1" applyAlignment="1">
      <alignment horizontal="center"/>
    </xf>
    <xf numFmtId="3" fontId="27" fillId="33" borderId="10" xfId="0" applyNumberFormat="1" applyFont="1" applyFill="1" applyBorder="1" applyAlignment="1">
      <alignment/>
    </xf>
    <xf numFmtId="3" fontId="23" fillId="0" borderId="10" xfId="0" applyNumberFormat="1" applyFont="1" applyBorder="1" applyAlignment="1">
      <alignment/>
    </xf>
    <xf numFmtId="3" fontId="13" fillId="33" borderId="10" xfId="0" applyNumberFormat="1" applyFont="1" applyFill="1" applyBorder="1" applyAlignment="1">
      <alignment/>
    </xf>
    <xf numFmtId="3" fontId="13" fillId="0" borderId="10" xfId="0" applyNumberFormat="1" applyFont="1" applyBorder="1" applyAlignment="1">
      <alignment horizontal="center"/>
    </xf>
    <xf numFmtId="3" fontId="23" fillId="0" borderId="0" xfId="0" applyNumberFormat="1" applyFont="1" applyAlignment="1">
      <alignment/>
    </xf>
    <xf numFmtId="3" fontId="23" fillId="0" borderId="10" xfId="0" applyNumberFormat="1" applyFont="1" applyBorder="1" applyAlignment="1">
      <alignment horizontal="center" vertical="center" wrapText="1"/>
    </xf>
    <xf numFmtId="3" fontId="27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 quotePrefix="1">
      <alignment/>
    </xf>
    <xf numFmtId="3" fontId="5" fillId="0" borderId="11" xfId="0" applyNumberFormat="1" applyFont="1" applyBorder="1" applyAlignment="1">
      <alignment horizontal="center"/>
    </xf>
    <xf numFmtId="3" fontId="30" fillId="0" borderId="14" xfId="0" applyNumberFormat="1" applyFont="1" applyBorder="1" applyAlignment="1">
      <alignment/>
    </xf>
    <xf numFmtId="3" fontId="23" fillId="0" borderId="21" xfId="0" applyNumberFormat="1" applyFont="1" applyBorder="1" applyAlignment="1">
      <alignment horizontal="center"/>
    </xf>
    <xf numFmtId="3" fontId="27" fillId="0" borderId="21" xfId="0" applyNumberFormat="1" applyFont="1" applyBorder="1" applyAlignment="1">
      <alignment horizontal="center"/>
    </xf>
    <xf numFmtId="3" fontId="27" fillId="33" borderId="21" xfId="0" applyNumberFormat="1" applyFont="1" applyFill="1" applyBorder="1" applyAlignment="1">
      <alignment/>
    </xf>
    <xf numFmtId="3" fontId="30" fillId="0" borderId="0" xfId="0" applyNumberFormat="1" applyFont="1" applyAlignment="1">
      <alignment/>
    </xf>
    <xf numFmtId="3" fontId="30" fillId="0" borderId="18" xfId="0" applyNumberFormat="1" applyFont="1" applyBorder="1" applyAlignment="1">
      <alignment/>
    </xf>
    <xf numFmtId="3" fontId="30" fillId="0" borderId="21" xfId="0" applyNumberFormat="1" applyFont="1" applyBorder="1" applyAlignment="1">
      <alignment horizontal="center"/>
    </xf>
    <xf numFmtId="3" fontId="30" fillId="33" borderId="21" xfId="0" applyNumberFormat="1" applyFont="1" applyFill="1" applyBorder="1" applyAlignment="1">
      <alignment/>
    </xf>
    <xf numFmtId="3" fontId="23" fillId="0" borderId="13" xfId="0" applyNumberFormat="1" applyFont="1" applyBorder="1" applyAlignment="1">
      <alignment/>
    </xf>
    <xf numFmtId="3" fontId="13" fillId="0" borderId="13" xfId="0" applyNumberFormat="1" applyFont="1" applyBorder="1" applyAlignment="1">
      <alignment horizontal="center"/>
    </xf>
    <xf numFmtId="3" fontId="13" fillId="33" borderId="13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23" fillId="0" borderId="10" xfId="0" applyNumberFormat="1" applyFont="1" applyBorder="1" applyAlignment="1">
      <alignment horizontal="left"/>
    </xf>
    <xf numFmtId="3" fontId="13" fillId="0" borderId="10" xfId="0" applyNumberFormat="1" applyFont="1" applyBorder="1" applyAlignment="1">
      <alignment/>
    </xf>
    <xf numFmtId="3" fontId="5" fillId="0" borderId="12" xfId="0" applyNumberFormat="1" applyFont="1" applyBorder="1" applyAlignment="1">
      <alignment horizontal="center"/>
    </xf>
    <xf numFmtId="3" fontId="5" fillId="33" borderId="12" xfId="0" applyNumberFormat="1" applyFont="1" applyFill="1" applyBorder="1" applyAlignment="1">
      <alignment/>
    </xf>
    <xf numFmtId="3" fontId="5" fillId="0" borderId="22" xfId="0" applyNumberFormat="1" applyFont="1" applyBorder="1" applyAlignment="1">
      <alignment/>
    </xf>
    <xf numFmtId="3" fontId="5" fillId="33" borderId="11" xfId="0" applyNumberFormat="1" applyFont="1" applyFill="1" applyBorder="1" applyAlignment="1">
      <alignment/>
    </xf>
    <xf numFmtId="3" fontId="13" fillId="0" borderId="34" xfId="0" applyNumberFormat="1" applyFont="1" applyBorder="1" applyAlignment="1">
      <alignment horizontal="left"/>
    </xf>
    <xf numFmtId="3" fontId="13" fillId="0" borderId="21" xfId="0" applyNumberFormat="1" applyFont="1" applyBorder="1" applyAlignment="1">
      <alignment horizontal="center"/>
    </xf>
    <xf numFmtId="3" fontId="30" fillId="0" borderId="0" xfId="0" applyNumberFormat="1" applyFont="1" applyBorder="1" applyAlignment="1">
      <alignment/>
    </xf>
    <xf numFmtId="3" fontId="34" fillId="0" borderId="0" xfId="0" applyNumberFormat="1" applyFont="1" applyBorder="1" applyAlignment="1">
      <alignment horizontal="left"/>
    </xf>
    <xf numFmtId="3" fontId="13" fillId="0" borderId="35" xfId="0" applyNumberFormat="1" applyFont="1" applyBorder="1" applyAlignment="1">
      <alignment horizontal="center"/>
    </xf>
    <xf numFmtId="3" fontId="27" fillId="0" borderId="35" xfId="0" applyNumberFormat="1" applyFont="1" applyBorder="1" applyAlignment="1">
      <alignment/>
    </xf>
    <xf numFmtId="3" fontId="13" fillId="0" borderId="0" xfId="0" applyNumberFormat="1" applyFont="1" applyBorder="1" applyAlignment="1">
      <alignment horizontal="center"/>
    </xf>
    <xf numFmtId="3" fontId="35" fillId="0" borderId="0" xfId="0" applyNumberFormat="1" applyFont="1" applyBorder="1" applyAlignment="1">
      <alignment/>
    </xf>
    <xf numFmtId="3" fontId="27" fillId="0" borderId="0" xfId="0" applyNumberFormat="1" applyFont="1" applyBorder="1" applyAlignment="1">
      <alignment/>
    </xf>
    <xf numFmtId="3" fontId="30" fillId="33" borderId="0" xfId="0" applyNumberFormat="1" applyFont="1" applyFill="1" applyBorder="1" applyAlignment="1">
      <alignment horizontal="centerContinuous"/>
    </xf>
    <xf numFmtId="3" fontId="5" fillId="33" borderId="14" xfId="0" applyNumberFormat="1" applyFont="1" applyFill="1" applyBorder="1" applyAlignment="1">
      <alignment horizontal="center"/>
    </xf>
    <xf numFmtId="3" fontId="5" fillId="33" borderId="18" xfId="0" applyNumberFormat="1" applyFont="1" applyFill="1" applyBorder="1" applyAlignment="1">
      <alignment horizontal="center"/>
    </xf>
    <xf numFmtId="3" fontId="23" fillId="33" borderId="18" xfId="0" applyNumberFormat="1" applyFont="1" applyFill="1" applyBorder="1" applyAlignment="1">
      <alignment/>
    </xf>
    <xf numFmtId="3" fontId="5" fillId="0" borderId="36" xfId="0" applyNumberFormat="1" applyFont="1" applyBorder="1" applyAlignment="1">
      <alignment/>
    </xf>
    <xf numFmtId="3" fontId="5" fillId="33" borderId="37" xfId="0" applyNumberFormat="1" applyFont="1" applyFill="1" applyBorder="1" applyAlignment="1" quotePrefix="1">
      <alignment horizontal="center"/>
    </xf>
    <xf numFmtId="3" fontId="5" fillId="33" borderId="12" xfId="0" applyNumberFormat="1" applyFont="1" applyFill="1" applyBorder="1" applyAlignment="1">
      <alignment horizontal="center"/>
    </xf>
    <xf numFmtId="3" fontId="5" fillId="33" borderId="13" xfId="0" applyNumberFormat="1" applyFont="1" applyFill="1" applyBorder="1" applyAlignment="1">
      <alignment/>
    </xf>
    <xf numFmtId="3" fontId="5" fillId="0" borderId="38" xfId="0" applyNumberFormat="1" applyFont="1" applyBorder="1" applyAlignment="1">
      <alignment/>
    </xf>
    <xf numFmtId="3" fontId="5" fillId="33" borderId="12" xfId="0" applyNumberFormat="1" applyFont="1" applyFill="1" applyBorder="1" applyAlignment="1" quotePrefix="1">
      <alignment horizontal="center"/>
    </xf>
    <xf numFmtId="3" fontId="35" fillId="0" borderId="38" xfId="0" applyNumberFormat="1" applyFont="1" applyBorder="1" applyAlignment="1">
      <alignment/>
    </xf>
    <xf numFmtId="4" fontId="5" fillId="33" borderId="10" xfId="0" applyNumberFormat="1" applyFont="1" applyFill="1" applyBorder="1" applyAlignment="1">
      <alignment/>
    </xf>
    <xf numFmtId="3" fontId="5" fillId="0" borderId="18" xfId="0" applyNumberFormat="1" applyFont="1" applyBorder="1" applyAlignment="1">
      <alignment/>
    </xf>
    <xf numFmtId="3" fontId="5" fillId="0" borderId="39" xfId="0" applyNumberFormat="1" applyFont="1" applyBorder="1" applyAlignment="1">
      <alignment/>
    </xf>
    <xf numFmtId="3" fontId="5" fillId="33" borderId="40" xfId="0" applyNumberFormat="1" applyFont="1" applyFill="1" applyBorder="1" applyAlignment="1">
      <alignment horizontal="center"/>
    </xf>
    <xf numFmtId="3" fontId="5" fillId="33" borderId="19" xfId="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3" fontId="23" fillId="33" borderId="0" xfId="0" applyNumberFormat="1" applyFont="1" applyFill="1" applyAlignment="1">
      <alignment/>
    </xf>
    <xf numFmtId="3" fontId="23" fillId="33" borderId="0" xfId="0" applyNumberFormat="1" applyFont="1" applyFill="1" applyAlignment="1">
      <alignment/>
    </xf>
    <xf numFmtId="3" fontId="23" fillId="33" borderId="0" xfId="0" applyNumberFormat="1" applyFont="1" applyFill="1" applyAlignment="1">
      <alignment horizontal="center"/>
    </xf>
    <xf numFmtId="0" fontId="23" fillId="0" borderId="21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/>
    </xf>
    <xf numFmtId="0" fontId="27" fillId="0" borderId="21" xfId="0" applyFont="1" applyBorder="1" applyAlignment="1">
      <alignment horizontal="center"/>
    </xf>
    <xf numFmtId="3" fontId="27" fillId="0" borderId="21" xfId="0" applyNumberFormat="1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0" xfId="0" applyFont="1" applyBorder="1" applyAlignment="1">
      <alignment/>
    </xf>
    <xf numFmtId="0" fontId="23" fillId="0" borderId="13" xfId="0" applyFont="1" applyBorder="1" applyAlignment="1">
      <alignment horizontal="center"/>
    </xf>
    <xf numFmtId="182" fontId="4" fillId="0" borderId="0" xfId="0" applyNumberFormat="1" applyFont="1" applyAlignment="1">
      <alignment/>
    </xf>
    <xf numFmtId="172" fontId="4" fillId="0" borderId="41" xfId="42" applyNumberFormat="1" applyFont="1" applyBorder="1" applyAlignment="1" quotePrefix="1">
      <alignment horizontal="center"/>
    </xf>
    <xf numFmtId="37" fontId="5" fillId="33" borderId="10" xfId="0" applyNumberFormat="1" applyFont="1" applyFill="1" applyBorder="1" applyAlignment="1">
      <alignment/>
    </xf>
    <xf numFmtId="4" fontId="4" fillId="0" borderId="0" xfId="0" applyNumberFormat="1" applyFont="1" applyAlignment="1">
      <alignment/>
    </xf>
    <xf numFmtId="37" fontId="2" fillId="0" borderId="10" xfId="0" applyNumberFormat="1" applyFont="1" applyBorder="1" applyAlignment="1">
      <alignment/>
    </xf>
    <xf numFmtId="172" fontId="4" fillId="0" borderId="0" xfId="0" applyNumberFormat="1" applyFont="1" applyAlignment="1">
      <alignment/>
    </xf>
    <xf numFmtId="172" fontId="14" fillId="0" borderId="0" xfId="0" applyNumberFormat="1" applyFont="1" applyBorder="1" applyAlignment="1">
      <alignment/>
    </xf>
    <xf numFmtId="172" fontId="4" fillId="0" borderId="42" xfId="42" applyNumberFormat="1" applyFont="1" applyBorder="1" applyAlignment="1">
      <alignment/>
    </xf>
    <xf numFmtId="3" fontId="23" fillId="33" borderId="0" xfId="0" applyNumberFormat="1" applyFont="1" applyFill="1" applyAlignment="1">
      <alignment horizontal="center"/>
    </xf>
    <xf numFmtId="3" fontId="23" fillId="0" borderId="0" xfId="0" applyNumberFormat="1" applyFont="1" applyAlignment="1">
      <alignment horizontal="center"/>
    </xf>
    <xf numFmtId="3" fontId="5" fillId="33" borderId="0" xfId="0" applyNumberFormat="1" applyFont="1" applyFill="1" applyBorder="1" applyAlignment="1">
      <alignment horizontal="center"/>
    </xf>
    <xf numFmtId="3" fontId="5" fillId="33" borderId="23" xfId="0" applyNumberFormat="1" applyFont="1" applyFill="1" applyBorder="1" applyAlignment="1">
      <alignment horizontal="center"/>
    </xf>
    <xf numFmtId="3" fontId="23" fillId="33" borderId="14" xfId="0" applyNumberFormat="1" applyFont="1" applyFill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center" vertical="center" wrapText="1"/>
    </xf>
    <xf numFmtId="3" fontId="27" fillId="33" borderId="0" xfId="0" applyNumberFormat="1" applyFont="1" applyFill="1" applyBorder="1" applyAlignment="1">
      <alignment horizontal="center"/>
    </xf>
    <xf numFmtId="3" fontId="23" fillId="33" borderId="33" xfId="0" applyNumberFormat="1" applyFont="1" applyFill="1" applyBorder="1" applyAlignment="1">
      <alignment horizontal="center" vertical="center" wrapText="1"/>
    </xf>
    <xf numFmtId="3" fontId="23" fillId="33" borderId="43" xfId="0" applyNumberFormat="1" applyFont="1" applyFill="1" applyBorder="1" applyAlignment="1">
      <alignment horizontal="center" vertical="center" wrapText="1"/>
    </xf>
    <xf numFmtId="3" fontId="23" fillId="33" borderId="17" xfId="0" applyNumberFormat="1" applyFont="1" applyFill="1" applyBorder="1" applyAlignment="1">
      <alignment horizontal="center" vertical="center" wrapText="1"/>
    </xf>
    <xf numFmtId="3" fontId="23" fillId="33" borderId="44" xfId="0" applyNumberFormat="1" applyFont="1" applyFill="1" applyBorder="1" applyAlignment="1">
      <alignment horizontal="center" vertical="center" wrapText="1"/>
    </xf>
    <xf numFmtId="3" fontId="33" fillId="33" borderId="0" xfId="0" applyNumberFormat="1" applyFont="1" applyFill="1" applyAlignment="1">
      <alignment horizontal="center"/>
    </xf>
    <xf numFmtId="3" fontId="6" fillId="33" borderId="0" xfId="0" applyNumberFormat="1" applyFont="1" applyFill="1" applyAlignment="1">
      <alignment horizontal="center"/>
    </xf>
    <xf numFmtId="172" fontId="13" fillId="0" borderId="0" xfId="42" applyNumberFormat="1" applyFont="1" applyBorder="1" applyAlignment="1">
      <alignment horizontal="center"/>
    </xf>
    <xf numFmtId="3" fontId="13" fillId="33" borderId="0" xfId="0" applyNumberFormat="1" applyFont="1" applyFill="1" applyBorder="1" applyAlignment="1">
      <alignment horizontal="center"/>
    </xf>
    <xf numFmtId="3" fontId="13" fillId="33" borderId="33" xfId="0" applyNumberFormat="1" applyFont="1" applyFill="1" applyBorder="1" applyAlignment="1">
      <alignment horizontal="center" vertical="center"/>
    </xf>
    <xf numFmtId="3" fontId="13" fillId="33" borderId="43" xfId="0" applyNumberFormat="1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3" fontId="13" fillId="33" borderId="33" xfId="0" applyNumberFormat="1" applyFont="1" applyFill="1" applyBorder="1" applyAlignment="1">
      <alignment horizontal="center"/>
    </xf>
    <xf numFmtId="3" fontId="13" fillId="33" borderId="43" xfId="0" applyNumberFormat="1" applyFont="1" applyFill="1" applyBorder="1" applyAlignment="1">
      <alignment horizontal="center"/>
    </xf>
    <xf numFmtId="3" fontId="13" fillId="33" borderId="17" xfId="0" applyNumberFormat="1" applyFont="1" applyFill="1" applyBorder="1" applyAlignment="1">
      <alignment horizontal="center"/>
    </xf>
    <xf numFmtId="3" fontId="13" fillId="33" borderId="44" xfId="0" applyNumberFormat="1" applyFont="1" applyFill="1" applyBorder="1" applyAlignment="1">
      <alignment horizontal="center"/>
    </xf>
    <xf numFmtId="3" fontId="4" fillId="33" borderId="0" xfId="0" applyNumberFormat="1" applyFont="1" applyFill="1" applyAlignment="1">
      <alignment horizontal="center"/>
    </xf>
    <xf numFmtId="3" fontId="4" fillId="33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left"/>
    </xf>
    <xf numFmtId="3" fontId="4" fillId="33" borderId="23" xfId="0" applyNumberFormat="1" applyFont="1" applyFill="1" applyBorder="1" applyAlignment="1">
      <alignment horizontal="center"/>
    </xf>
    <xf numFmtId="3" fontId="5" fillId="33" borderId="0" xfId="0" applyNumberFormat="1" applyFont="1" applyFill="1" applyAlignment="1">
      <alignment horizontal="center"/>
    </xf>
    <xf numFmtId="3" fontId="7" fillId="33" borderId="0" xfId="0" applyNumberFormat="1" applyFont="1" applyFill="1" applyAlignment="1">
      <alignment horizontal="center"/>
    </xf>
    <xf numFmtId="0" fontId="16" fillId="33" borderId="0" xfId="0" applyFont="1" applyFill="1" applyAlignment="1">
      <alignment horizontal="center"/>
    </xf>
    <xf numFmtId="3" fontId="2" fillId="33" borderId="23" xfId="0" applyNumberFormat="1" applyFont="1" applyFill="1" applyBorder="1" applyAlignment="1">
      <alignment horizontal="center"/>
    </xf>
    <xf numFmtId="0" fontId="13" fillId="0" borderId="45" xfId="55" applyFont="1" applyBorder="1" applyAlignment="1">
      <alignment horizontal="center" vertical="center"/>
      <protection/>
    </xf>
    <xf numFmtId="0" fontId="13" fillId="0" borderId="46" xfId="55" applyFont="1" applyBorder="1" applyAlignment="1">
      <alignment horizontal="center" vertical="center"/>
      <protection/>
    </xf>
    <xf numFmtId="0" fontId="13" fillId="0" borderId="47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172" fontId="4" fillId="0" borderId="0" xfId="42" applyNumberFormat="1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13" fillId="0" borderId="49" xfId="0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orm_f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5"/>
  <sheetViews>
    <sheetView showGridLines="0" tabSelected="1" zoomScalePageLayoutView="0" workbookViewId="0" topLeftCell="A109">
      <selection activeCell="A126" sqref="A126:IV126"/>
    </sheetView>
  </sheetViews>
  <sheetFormatPr defaultColWidth="9.140625" defaultRowHeight="12.75"/>
  <cols>
    <col min="1" max="1" width="5.421875" style="67" customWidth="1"/>
    <col min="2" max="2" width="44.140625" style="67" bestFit="1" customWidth="1"/>
    <col min="3" max="3" width="6.7109375" style="195" customWidth="1"/>
    <col min="4" max="4" width="7.00390625" style="195" customWidth="1"/>
    <col min="5" max="5" width="16.7109375" style="98" customWidth="1"/>
    <col min="6" max="6" width="16.7109375" style="67" customWidth="1"/>
    <col min="7" max="8" width="15.421875" style="67" bestFit="1" customWidth="1"/>
    <col min="9" max="16384" width="9.140625" style="67" customWidth="1"/>
  </cols>
  <sheetData>
    <row r="1" spans="1:6" ht="15.75">
      <c r="A1" s="184" t="s">
        <v>0</v>
      </c>
      <c r="C1" s="100"/>
      <c r="D1" s="100"/>
      <c r="E1" s="185" t="s">
        <v>1</v>
      </c>
      <c r="F1" s="98"/>
    </row>
    <row r="2" spans="1:5" ht="21.75" customHeight="1">
      <c r="A2" s="186" t="s">
        <v>2</v>
      </c>
      <c r="C2" s="100"/>
      <c r="D2" s="100"/>
      <c r="E2" s="7" t="s">
        <v>3</v>
      </c>
    </row>
    <row r="3" spans="1:5" ht="16.5" customHeight="1">
      <c r="A3" s="98"/>
      <c r="C3" s="100"/>
      <c r="D3" s="100"/>
      <c r="E3" s="7" t="s">
        <v>4</v>
      </c>
    </row>
    <row r="4" spans="1:5" ht="16.5" customHeight="1">
      <c r="A4" s="98"/>
      <c r="C4" s="100"/>
      <c r="D4" s="100"/>
      <c r="E4" s="7"/>
    </row>
    <row r="5" spans="1:6" ht="12.75" hidden="1">
      <c r="A5" s="98"/>
      <c r="C5" s="100"/>
      <c r="D5" s="100"/>
      <c r="E5" s="8"/>
      <c r="F5" s="8"/>
    </row>
    <row r="6" spans="1:6" ht="27" customHeight="1">
      <c r="A6" s="98"/>
      <c r="B6" s="281" t="s">
        <v>5</v>
      </c>
      <c r="C6" s="281"/>
      <c r="D6" s="281"/>
      <c r="E6" s="281"/>
      <c r="F6" s="281"/>
    </row>
    <row r="7" spans="1:6" ht="18.75">
      <c r="A7" s="98"/>
      <c r="B7" s="282" t="s">
        <v>6</v>
      </c>
      <c r="C7" s="282"/>
      <c r="D7" s="282"/>
      <c r="E7" s="282"/>
      <c r="F7" s="282"/>
    </row>
    <row r="8" spans="1:6" ht="18.75">
      <c r="A8" s="98"/>
      <c r="B8" s="282" t="s">
        <v>308</v>
      </c>
      <c r="C8" s="282"/>
      <c r="D8" s="282"/>
      <c r="E8" s="282"/>
      <c r="F8" s="282"/>
    </row>
    <row r="9" spans="1:6" ht="18.75">
      <c r="A9" s="98"/>
      <c r="B9" s="282" t="s">
        <v>309</v>
      </c>
      <c r="C9" s="282"/>
      <c r="D9" s="282"/>
      <c r="E9" s="282"/>
      <c r="F9" s="282"/>
    </row>
    <row r="10" spans="1:6" ht="18.75">
      <c r="A10" s="98"/>
      <c r="B10" s="9"/>
      <c r="C10" s="9"/>
      <c r="D10" s="9"/>
      <c r="E10" s="9"/>
      <c r="F10" s="9"/>
    </row>
    <row r="11" spans="1:6" ht="12.75">
      <c r="A11" s="98"/>
      <c r="B11" s="98"/>
      <c r="C11" s="100"/>
      <c r="D11" s="100"/>
      <c r="E11" s="273" t="s">
        <v>7</v>
      </c>
      <c r="F11" s="273"/>
    </row>
    <row r="12" spans="1:6" ht="15.75">
      <c r="A12" s="187" t="s">
        <v>8</v>
      </c>
      <c r="B12" s="188" t="s">
        <v>9</v>
      </c>
      <c r="C12" s="187" t="s">
        <v>10</v>
      </c>
      <c r="D12" s="274" t="s">
        <v>11</v>
      </c>
      <c r="E12" s="189" t="s">
        <v>12</v>
      </c>
      <c r="F12" s="189" t="s">
        <v>13</v>
      </c>
    </row>
    <row r="13" spans="1:6" ht="12.75">
      <c r="A13" s="190" t="s">
        <v>14</v>
      </c>
      <c r="B13" s="191"/>
      <c r="C13" s="190" t="s">
        <v>15</v>
      </c>
      <c r="D13" s="275"/>
      <c r="E13" s="192"/>
      <c r="F13" s="192"/>
    </row>
    <row r="14" spans="1:6" s="195" customFormat="1" ht="21" customHeight="1">
      <c r="A14" s="193">
        <v>1</v>
      </c>
      <c r="B14" s="193">
        <v>2</v>
      </c>
      <c r="C14" s="193">
        <v>3</v>
      </c>
      <c r="D14" s="193">
        <v>4</v>
      </c>
      <c r="E14" s="194">
        <v>5</v>
      </c>
      <c r="F14" s="193">
        <v>6</v>
      </c>
    </row>
    <row r="15" spans="1:6" ht="15.75">
      <c r="A15" s="196" t="s">
        <v>16</v>
      </c>
      <c r="B15" s="197" t="s">
        <v>17</v>
      </c>
      <c r="C15" s="197">
        <v>100</v>
      </c>
      <c r="D15" s="13"/>
      <c r="E15" s="198">
        <v>38374143453</v>
      </c>
      <c r="F15" s="198">
        <v>38759065652</v>
      </c>
    </row>
    <row r="16" spans="1:6" ht="14.25">
      <c r="A16" s="199" t="s">
        <v>18</v>
      </c>
      <c r="B16" s="199" t="s">
        <v>19</v>
      </c>
      <c r="C16" s="197">
        <v>110</v>
      </c>
      <c r="D16" s="13"/>
      <c r="E16" s="200">
        <v>3867350467</v>
      </c>
      <c r="F16" s="200">
        <v>1686142933</v>
      </c>
    </row>
    <row r="17" spans="1:6" ht="12.75">
      <c r="A17" s="13">
        <v>1</v>
      </c>
      <c r="B17" s="12" t="s">
        <v>20</v>
      </c>
      <c r="C17" s="13">
        <v>111</v>
      </c>
      <c r="D17" s="13" t="s">
        <v>21</v>
      </c>
      <c r="E17" s="14">
        <v>3867350467</v>
      </c>
      <c r="F17" s="14">
        <v>1686142933</v>
      </c>
    </row>
    <row r="18" spans="1:6" ht="12.75">
      <c r="A18" s="13">
        <v>2</v>
      </c>
      <c r="B18" s="12" t="s">
        <v>22</v>
      </c>
      <c r="C18" s="13">
        <v>112</v>
      </c>
      <c r="D18" s="13"/>
      <c r="E18" s="14"/>
      <c r="F18" s="14"/>
    </row>
    <row r="19" spans="1:6" ht="14.25">
      <c r="A19" s="199" t="s">
        <v>23</v>
      </c>
      <c r="B19" s="199" t="s">
        <v>24</v>
      </c>
      <c r="C19" s="197">
        <v>120</v>
      </c>
      <c r="D19" s="13" t="s">
        <v>25</v>
      </c>
      <c r="E19" s="200"/>
      <c r="F19" s="200"/>
    </row>
    <row r="20" spans="1:6" ht="12.75">
      <c r="A20" s="13">
        <v>1</v>
      </c>
      <c r="B20" s="12" t="s">
        <v>26</v>
      </c>
      <c r="C20" s="13">
        <v>121</v>
      </c>
      <c r="D20" s="13"/>
      <c r="E20" s="14"/>
      <c r="F20" s="14"/>
    </row>
    <row r="21" spans="1:6" ht="12.75">
      <c r="A21" s="13">
        <v>2</v>
      </c>
      <c r="B21" s="12" t="s">
        <v>27</v>
      </c>
      <c r="C21" s="13">
        <v>129</v>
      </c>
      <c r="D21" s="13"/>
      <c r="E21" s="14"/>
      <c r="F21" s="14"/>
    </row>
    <row r="22" spans="1:6" ht="14.25">
      <c r="A22" s="199" t="s">
        <v>28</v>
      </c>
      <c r="B22" s="199" t="s">
        <v>29</v>
      </c>
      <c r="C22" s="201">
        <v>130</v>
      </c>
      <c r="D22" s="201"/>
      <c r="E22" s="200">
        <v>3037046503</v>
      </c>
      <c r="F22" s="200">
        <v>12073903266</v>
      </c>
    </row>
    <row r="23" spans="1:6" ht="12.75">
      <c r="A23" s="13">
        <v>1</v>
      </c>
      <c r="B23" s="12" t="s">
        <v>30</v>
      </c>
      <c r="C23" s="13">
        <v>131</v>
      </c>
      <c r="D23" s="13"/>
      <c r="E23" s="14">
        <v>1506420744</v>
      </c>
      <c r="F23" s="14">
        <v>8766274080</v>
      </c>
    </row>
    <row r="24" spans="1:6" ht="12.75">
      <c r="A24" s="13">
        <v>2</v>
      </c>
      <c r="B24" s="12" t="s">
        <v>31</v>
      </c>
      <c r="C24" s="13">
        <v>132</v>
      </c>
      <c r="D24" s="13"/>
      <c r="E24" s="14">
        <v>1313799760</v>
      </c>
      <c r="F24" s="14">
        <v>2927108760</v>
      </c>
    </row>
    <row r="25" spans="1:6" ht="12.75">
      <c r="A25" s="13">
        <v>3</v>
      </c>
      <c r="B25" s="12" t="s">
        <v>32</v>
      </c>
      <c r="C25" s="13">
        <v>133</v>
      </c>
      <c r="D25" s="13"/>
      <c r="E25" s="14"/>
      <c r="F25" s="14"/>
    </row>
    <row r="26" spans="1:6" ht="12.75">
      <c r="A26" s="13">
        <v>4</v>
      </c>
      <c r="B26" s="12" t="s">
        <v>33</v>
      </c>
      <c r="C26" s="13">
        <v>134</v>
      </c>
      <c r="D26" s="13"/>
      <c r="E26" s="14"/>
      <c r="F26" s="14"/>
    </row>
    <row r="27" spans="1:6" ht="12.75">
      <c r="A27" s="13">
        <v>5</v>
      </c>
      <c r="B27" s="12" t="s">
        <v>34</v>
      </c>
      <c r="C27" s="13">
        <v>135</v>
      </c>
      <c r="D27" s="13" t="s">
        <v>35</v>
      </c>
      <c r="E27" s="14">
        <v>216825999</v>
      </c>
      <c r="F27" s="14">
        <v>380520426</v>
      </c>
    </row>
    <row r="28" spans="1:6" s="202" customFormat="1" ht="12.75">
      <c r="A28" s="13">
        <v>6</v>
      </c>
      <c r="B28" s="12" t="s">
        <v>36</v>
      </c>
      <c r="C28" s="13">
        <v>139</v>
      </c>
      <c r="D28" s="13"/>
      <c r="E28" s="14"/>
      <c r="F28" s="14"/>
    </row>
    <row r="29" spans="1:6" ht="14.25">
      <c r="A29" s="199" t="s">
        <v>37</v>
      </c>
      <c r="B29" s="199" t="s">
        <v>38</v>
      </c>
      <c r="C29" s="201">
        <v>140</v>
      </c>
      <c r="D29" s="201"/>
      <c r="E29" s="200">
        <v>29503670483</v>
      </c>
      <c r="F29" s="200">
        <v>22615856581</v>
      </c>
    </row>
    <row r="30" spans="1:6" ht="12.75">
      <c r="A30" s="13">
        <v>1</v>
      </c>
      <c r="B30" s="12" t="s">
        <v>38</v>
      </c>
      <c r="C30" s="13">
        <v>141</v>
      </c>
      <c r="D30" s="13" t="s">
        <v>39</v>
      </c>
      <c r="E30" s="14">
        <v>29503670483</v>
      </c>
      <c r="F30" s="14">
        <v>22615856581</v>
      </c>
    </row>
    <row r="31" spans="1:6" ht="12.75">
      <c r="A31" s="13">
        <v>2</v>
      </c>
      <c r="B31" s="12" t="s">
        <v>40</v>
      </c>
      <c r="C31" s="13">
        <v>149</v>
      </c>
      <c r="D31" s="13"/>
      <c r="E31" s="14"/>
      <c r="F31" s="14"/>
    </row>
    <row r="32" spans="1:6" ht="14.25">
      <c r="A32" s="199" t="s">
        <v>41</v>
      </c>
      <c r="B32" s="199" t="s">
        <v>42</v>
      </c>
      <c r="C32" s="201">
        <v>150</v>
      </c>
      <c r="D32" s="201"/>
      <c r="E32" s="200">
        <v>1966076000</v>
      </c>
      <c r="F32" s="200">
        <v>2383162872</v>
      </c>
    </row>
    <row r="33" spans="1:6" ht="12.75">
      <c r="A33" s="13">
        <v>1</v>
      </c>
      <c r="B33" s="12" t="s">
        <v>43</v>
      </c>
      <c r="C33" s="13">
        <v>151</v>
      </c>
      <c r="D33" s="13"/>
      <c r="E33" s="14"/>
      <c r="F33" s="14"/>
    </row>
    <row r="34" spans="1:6" ht="12.75">
      <c r="A34" s="13">
        <v>2</v>
      </c>
      <c r="B34" s="12" t="s">
        <v>44</v>
      </c>
      <c r="C34" s="13">
        <v>152</v>
      </c>
      <c r="D34" s="13"/>
      <c r="E34" s="14">
        <v>1802188000</v>
      </c>
      <c r="F34" s="14">
        <v>1537690142</v>
      </c>
    </row>
    <row r="35" spans="1:6" ht="12.75">
      <c r="A35" s="13">
        <v>3</v>
      </c>
      <c r="B35" s="12" t="s">
        <v>45</v>
      </c>
      <c r="C35" s="13">
        <v>154</v>
      </c>
      <c r="D35" s="13" t="s">
        <v>46</v>
      </c>
      <c r="E35" s="14">
        <v>0</v>
      </c>
      <c r="F35" s="14">
        <v>4688125</v>
      </c>
    </row>
    <row r="36" spans="1:6" ht="12.75">
      <c r="A36" s="13">
        <v>4</v>
      </c>
      <c r="B36" s="12" t="s">
        <v>42</v>
      </c>
      <c r="C36" s="13">
        <v>158</v>
      </c>
      <c r="D36" s="13"/>
      <c r="E36" s="14">
        <v>163888000</v>
      </c>
      <c r="F36" s="14">
        <v>840784605</v>
      </c>
    </row>
    <row r="37" spans="1:6" ht="15.75">
      <c r="A37" s="203" t="s">
        <v>47</v>
      </c>
      <c r="B37" s="203" t="s">
        <v>48</v>
      </c>
      <c r="C37" s="204">
        <v>200</v>
      </c>
      <c r="D37" s="204"/>
      <c r="E37" s="198">
        <v>27682774671</v>
      </c>
      <c r="F37" s="198">
        <v>26366088622</v>
      </c>
    </row>
    <row r="38" spans="1:6" ht="14.25">
      <c r="A38" s="199" t="s">
        <v>18</v>
      </c>
      <c r="B38" s="199" t="s">
        <v>49</v>
      </c>
      <c r="C38" s="201">
        <v>210</v>
      </c>
      <c r="D38" s="201"/>
      <c r="E38" s="200"/>
      <c r="F38" s="200"/>
    </row>
    <row r="39" spans="1:6" ht="12.75">
      <c r="A39" s="13">
        <v>1</v>
      </c>
      <c r="B39" s="12" t="s">
        <v>50</v>
      </c>
      <c r="C39" s="13">
        <v>211</v>
      </c>
      <c r="D39" s="13"/>
      <c r="E39" s="14"/>
      <c r="F39" s="14"/>
    </row>
    <row r="40" spans="1:6" ht="12.75">
      <c r="A40" s="13">
        <v>2</v>
      </c>
      <c r="B40" s="12" t="s">
        <v>51</v>
      </c>
      <c r="C40" s="13">
        <v>212</v>
      </c>
      <c r="D40" s="13"/>
      <c r="E40" s="14"/>
      <c r="F40" s="14"/>
    </row>
    <row r="41" spans="1:6" ht="12.75">
      <c r="A41" s="13">
        <v>3</v>
      </c>
      <c r="B41" s="12" t="s">
        <v>52</v>
      </c>
      <c r="C41" s="13">
        <v>213</v>
      </c>
      <c r="D41" s="13" t="s">
        <v>53</v>
      </c>
      <c r="E41" s="14"/>
      <c r="F41" s="14"/>
    </row>
    <row r="42" spans="1:6" ht="12.75">
      <c r="A42" s="13">
        <v>4</v>
      </c>
      <c r="B42" s="12" t="s">
        <v>54</v>
      </c>
      <c r="C42" s="13">
        <v>218</v>
      </c>
      <c r="D42" s="13" t="s">
        <v>55</v>
      </c>
      <c r="E42" s="14"/>
      <c r="F42" s="14"/>
    </row>
    <row r="43" spans="1:6" ht="12.75">
      <c r="A43" s="13">
        <v>5</v>
      </c>
      <c r="B43" s="12" t="s">
        <v>56</v>
      </c>
      <c r="C43" s="13">
        <v>219</v>
      </c>
      <c r="D43" s="13"/>
      <c r="E43" s="14"/>
      <c r="F43" s="14"/>
    </row>
    <row r="44" spans="1:6" ht="14.25">
      <c r="A44" s="199" t="s">
        <v>23</v>
      </c>
      <c r="B44" s="199" t="s">
        <v>57</v>
      </c>
      <c r="C44" s="201">
        <v>220</v>
      </c>
      <c r="D44" s="201"/>
      <c r="E44" s="200">
        <v>27642774671</v>
      </c>
      <c r="F44" s="200">
        <v>26326088622</v>
      </c>
    </row>
    <row r="45" spans="1:6" ht="12.75">
      <c r="A45" s="13">
        <v>1</v>
      </c>
      <c r="B45" s="12" t="s">
        <v>58</v>
      </c>
      <c r="C45" s="13">
        <v>221</v>
      </c>
      <c r="D45" s="13" t="s">
        <v>59</v>
      </c>
      <c r="E45" s="14">
        <v>17511228281</v>
      </c>
      <c r="F45" s="14">
        <v>16190788030</v>
      </c>
    </row>
    <row r="46" spans="1:6" ht="12.75">
      <c r="A46" s="12"/>
      <c r="B46" s="205" t="s">
        <v>272</v>
      </c>
      <c r="C46" s="13">
        <v>222</v>
      </c>
      <c r="D46" s="13"/>
      <c r="E46" s="14">
        <v>90711703722</v>
      </c>
      <c r="F46" s="14">
        <v>87225334598</v>
      </c>
    </row>
    <row r="47" spans="1:6" ht="12.75">
      <c r="A47" s="12"/>
      <c r="B47" s="205" t="s">
        <v>60</v>
      </c>
      <c r="C47" s="13">
        <v>223</v>
      </c>
      <c r="D47" s="13"/>
      <c r="E47" s="264">
        <v>-73200475441</v>
      </c>
      <c r="F47" s="264">
        <v>-71034546568</v>
      </c>
    </row>
    <row r="48" spans="1:6" ht="12.75">
      <c r="A48" s="13">
        <v>2</v>
      </c>
      <c r="B48" s="12" t="s">
        <v>61</v>
      </c>
      <c r="C48" s="13">
        <v>224</v>
      </c>
      <c r="D48" s="13"/>
      <c r="E48" s="14"/>
      <c r="F48" s="14"/>
    </row>
    <row r="49" spans="1:6" ht="12.75">
      <c r="A49" s="12"/>
      <c r="B49" s="205" t="s">
        <v>272</v>
      </c>
      <c r="C49" s="13">
        <v>225</v>
      </c>
      <c r="D49" s="13"/>
      <c r="E49" s="14"/>
      <c r="F49" s="14"/>
    </row>
    <row r="50" spans="1:6" ht="12.75">
      <c r="A50" s="12"/>
      <c r="B50" s="205" t="s">
        <v>60</v>
      </c>
      <c r="C50" s="13">
        <v>226</v>
      </c>
      <c r="D50" s="13"/>
      <c r="E50" s="14"/>
      <c r="F50" s="14"/>
    </row>
    <row r="51" spans="1:6" ht="12.75">
      <c r="A51" s="13">
        <v>3</v>
      </c>
      <c r="B51" s="12" t="s">
        <v>62</v>
      </c>
      <c r="C51" s="13">
        <v>227</v>
      </c>
      <c r="D51" s="13"/>
      <c r="E51" s="14"/>
      <c r="F51" s="14">
        <v>962960</v>
      </c>
    </row>
    <row r="52" spans="1:6" ht="12.75">
      <c r="A52" s="12"/>
      <c r="B52" s="205" t="s">
        <v>272</v>
      </c>
      <c r="C52" s="13">
        <v>228</v>
      </c>
      <c r="D52" s="13"/>
      <c r="E52" s="14">
        <v>13000000</v>
      </c>
      <c r="F52" s="14">
        <v>13000000</v>
      </c>
    </row>
    <row r="53" spans="1:6" ht="12.75">
      <c r="A53" s="12"/>
      <c r="B53" s="205" t="s">
        <v>60</v>
      </c>
      <c r="C53" s="13">
        <v>229</v>
      </c>
      <c r="D53" s="13"/>
      <c r="E53" s="264">
        <v>-13000000</v>
      </c>
      <c r="F53" s="264">
        <v>-12037040</v>
      </c>
    </row>
    <row r="54" spans="1:6" ht="12.75">
      <c r="A54" s="13">
        <v>4</v>
      </c>
      <c r="B54" s="12" t="s">
        <v>63</v>
      </c>
      <c r="C54" s="13">
        <v>230</v>
      </c>
      <c r="D54" s="13" t="s">
        <v>64</v>
      </c>
      <c r="E54" s="14">
        <v>10131546390</v>
      </c>
      <c r="F54" s="14">
        <v>10134337632</v>
      </c>
    </row>
    <row r="55" spans="1:6" ht="14.25">
      <c r="A55" s="199" t="s">
        <v>28</v>
      </c>
      <c r="B55" s="199" t="s">
        <v>65</v>
      </c>
      <c r="C55" s="201">
        <v>240</v>
      </c>
      <c r="D55" s="13" t="s">
        <v>66</v>
      </c>
      <c r="E55" s="200">
        <v>0</v>
      </c>
      <c r="F55" s="200">
        <v>0</v>
      </c>
    </row>
    <row r="56" spans="1:6" ht="12.75">
      <c r="A56" s="12"/>
      <c r="B56" s="205" t="s">
        <v>272</v>
      </c>
      <c r="C56" s="13">
        <v>241</v>
      </c>
      <c r="D56" s="13"/>
      <c r="E56" s="14"/>
      <c r="F56" s="14"/>
    </row>
    <row r="57" spans="1:6" ht="12.75">
      <c r="A57" s="12"/>
      <c r="B57" s="205" t="s">
        <v>60</v>
      </c>
      <c r="C57" s="13">
        <v>242</v>
      </c>
      <c r="D57" s="13"/>
      <c r="E57" s="14"/>
      <c r="F57" s="14"/>
    </row>
    <row r="58" spans="1:6" ht="14.25">
      <c r="A58" s="199" t="s">
        <v>37</v>
      </c>
      <c r="B58" s="199" t="s">
        <v>67</v>
      </c>
      <c r="C58" s="201">
        <v>250</v>
      </c>
      <c r="D58" s="201"/>
      <c r="E58" s="200">
        <v>40000000</v>
      </c>
      <c r="F58" s="200">
        <v>40000000</v>
      </c>
    </row>
    <row r="59" spans="1:6" ht="12.75">
      <c r="A59" s="13">
        <v>1</v>
      </c>
      <c r="B59" s="12" t="s">
        <v>68</v>
      </c>
      <c r="C59" s="13">
        <v>251</v>
      </c>
      <c r="D59" s="13"/>
      <c r="E59" s="14"/>
      <c r="F59" s="14"/>
    </row>
    <row r="60" spans="1:6" ht="12.75">
      <c r="A60" s="13">
        <v>2</v>
      </c>
      <c r="B60" s="12" t="s">
        <v>69</v>
      </c>
      <c r="C60" s="13">
        <v>252</v>
      </c>
      <c r="D60" s="13"/>
      <c r="E60" s="14"/>
      <c r="F60" s="14"/>
    </row>
    <row r="61" spans="1:6" ht="12.75">
      <c r="A61" s="13">
        <v>3</v>
      </c>
      <c r="B61" s="12" t="s">
        <v>70</v>
      </c>
      <c r="C61" s="13">
        <v>258</v>
      </c>
      <c r="D61" s="13" t="s">
        <v>71</v>
      </c>
      <c r="E61" s="14">
        <v>40000000</v>
      </c>
      <c r="F61" s="14">
        <v>40000000</v>
      </c>
    </row>
    <row r="62" spans="1:6" ht="12.75">
      <c r="A62" s="13">
        <v>4</v>
      </c>
      <c r="B62" s="12" t="s">
        <v>72</v>
      </c>
      <c r="C62" s="13">
        <v>259</v>
      </c>
      <c r="D62" s="13"/>
      <c r="E62" s="14"/>
      <c r="F62" s="14"/>
    </row>
    <row r="63" spans="1:6" ht="14.25">
      <c r="A63" s="199" t="s">
        <v>41</v>
      </c>
      <c r="B63" s="199" t="s">
        <v>73</v>
      </c>
      <c r="C63" s="201">
        <v>260</v>
      </c>
      <c r="D63" s="201"/>
      <c r="E63" s="200">
        <v>0</v>
      </c>
      <c r="F63" s="200">
        <v>0</v>
      </c>
    </row>
    <row r="64" spans="1:6" ht="12.75">
      <c r="A64" s="13">
        <v>1</v>
      </c>
      <c r="B64" s="12" t="s">
        <v>74</v>
      </c>
      <c r="C64" s="13">
        <v>261</v>
      </c>
      <c r="D64" s="13" t="s">
        <v>75</v>
      </c>
      <c r="E64" s="14">
        <v>0</v>
      </c>
      <c r="F64" s="14">
        <v>0</v>
      </c>
    </row>
    <row r="65" spans="1:6" ht="12.75">
      <c r="A65" s="13">
        <v>2</v>
      </c>
      <c r="B65" s="12" t="s">
        <v>76</v>
      </c>
      <c r="C65" s="13">
        <v>262</v>
      </c>
      <c r="D65" s="13" t="s">
        <v>77</v>
      </c>
      <c r="E65" s="14"/>
      <c r="F65" s="14"/>
    </row>
    <row r="66" spans="1:6" ht="12.75">
      <c r="A66" s="206">
        <v>3</v>
      </c>
      <c r="B66" s="12" t="s">
        <v>73</v>
      </c>
      <c r="C66" s="13">
        <v>268</v>
      </c>
      <c r="D66" s="13"/>
      <c r="E66" s="14"/>
      <c r="F66" s="14"/>
    </row>
    <row r="67" spans="1:6" s="211" customFormat="1" ht="15.75">
      <c r="A67" s="207"/>
      <c r="B67" s="208" t="s">
        <v>78</v>
      </c>
      <c r="C67" s="209">
        <v>270</v>
      </c>
      <c r="D67" s="209"/>
      <c r="E67" s="210">
        <v>66056918124</v>
      </c>
      <c r="F67" s="210">
        <v>65125154274</v>
      </c>
    </row>
    <row r="68" spans="1:6" ht="15.75">
      <c r="A68" s="212"/>
      <c r="B68" s="208" t="s">
        <v>79</v>
      </c>
      <c r="C68" s="213"/>
      <c r="D68" s="213"/>
      <c r="E68" s="214">
        <v>0</v>
      </c>
      <c r="F68" s="214">
        <v>0</v>
      </c>
    </row>
    <row r="69" spans="1:6" ht="14.25">
      <c r="A69" s="215" t="s">
        <v>16</v>
      </c>
      <c r="B69" s="215" t="s">
        <v>80</v>
      </c>
      <c r="C69" s="216">
        <v>300</v>
      </c>
      <c r="D69" s="216"/>
      <c r="E69" s="217">
        <v>20772063021</v>
      </c>
      <c r="F69" s="217">
        <v>20419097716</v>
      </c>
    </row>
    <row r="70" spans="1:6" ht="14.25">
      <c r="A70" s="199" t="s">
        <v>18</v>
      </c>
      <c r="B70" s="199" t="s">
        <v>81</v>
      </c>
      <c r="C70" s="201">
        <v>310</v>
      </c>
      <c r="D70" s="201"/>
      <c r="E70" s="200">
        <v>19882863021</v>
      </c>
      <c r="F70" s="200">
        <v>17907885703</v>
      </c>
    </row>
    <row r="71" spans="1:6" ht="12.75">
      <c r="A71" s="13">
        <v>1</v>
      </c>
      <c r="B71" s="12" t="s">
        <v>82</v>
      </c>
      <c r="C71" s="13">
        <v>311</v>
      </c>
      <c r="D71" s="13" t="s">
        <v>83</v>
      </c>
      <c r="E71" s="14">
        <v>17124626495</v>
      </c>
      <c r="F71" s="14">
        <v>14079569400</v>
      </c>
    </row>
    <row r="72" spans="1:6" ht="12.75">
      <c r="A72" s="13">
        <v>2</v>
      </c>
      <c r="B72" s="12" t="s">
        <v>84</v>
      </c>
      <c r="C72" s="13">
        <v>312</v>
      </c>
      <c r="D72" s="13"/>
      <c r="E72" s="14"/>
      <c r="F72" s="14"/>
    </row>
    <row r="73" spans="1:6" ht="12.75">
      <c r="A73" s="13">
        <v>3</v>
      </c>
      <c r="B73" s="12" t="s">
        <v>85</v>
      </c>
      <c r="C73" s="13">
        <v>313</v>
      </c>
      <c r="D73" s="13"/>
      <c r="E73" s="14">
        <v>1380325720</v>
      </c>
      <c r="F73" s="14">
        <v>2407155</v>
      </c>
    </row>
    <row r="74" spans="1:6" ht="12.75">
      <c r="A74" s="13">
        <v>4</v>
      </c>
      <c r="B74" s="12" t="s">
        <v>86</v>
      </c>
      <c r="C74" s="13">
        <v>314</v>
      </c>
      <c r="D74" s="13" t="s">
        <v>87</v>
      </c>
      <c r="E74" s="14">
        <v>260531454</v>
      </c>
      <c r="F74" s="14">
        <v>1015029706</v>
      </c>
    </row>
    <row r="75" spans="1:6" ht="12.75">
      <c r="A75" s="13">
        <v>5</v>
      </c>
      <c r="B75" s="12" t="s">
        <v>88</v>
      </c>
      <c r="C75" s="13">
        <v>315</v>
      </c>
      <c r="D75" s="13"/>
      <c r="E75" s="218">
        <v>829726285</v>
      </c>
      <c r="F75" s="218">
        <v>2199121313</v>
      </c>
    </row>
    <row r="76" spans="1:6" ht="12.75">
      <c r="A76" s="13">
        <v>6</v>
      </c>
      <c r="B76" s="12" t="s">
        <v>89</v>
      </c>
      <c r="C76" s="13">
        <v>316</v>
      </c>
      <c r="D76" s="13" t="s">
        <v>90</v>
      </c>
      <c r="E76" s="14">
        <v>151990697</v>
      </c>
      <c r="F76" s="14">
        <v>187212817</v>
      </c>
    </row>
    <row r="77" spans="1:6" ht="12.75">
      <c r="A77" s="13">
        <v>7</v>
      </c>
      <c r="B77" s="12" t="s">
        <v>91</v>
      </c>
      <c r="C77" s="13">
        <v>317</v>
      </c>
      <c r="D77" s="13"/>
      <c r="E77" s="14"/>
      <c r="F77" s="14"/>
    </row>
    <row r="78" spans="1:6" ht="12.75">
      <c r="A78" s="13">
        <v>8</v>
      </c>
      <c r="B78" s="12" t="s">
        <v>92</v>
      </c>
      <c r="C78" s="13">
        <v>318</v>
      </c>
      <c r="D78" s="13"/>
      <c r="E78" s="14"/>
      <c r="F78" s="14"/>
    </row>
    <row r="79" spans="1:6" ht="12.75">
      <c r="A79" s="13">
        <v>9</v>
      </c>
      <c r="B79" s="12" t="s">
        <v>93</v>
      </c>
      <c r="C79" s="13">
        <v>319</v>
      </c>
      <c r="D79" s="13" t="s">
        <v>94</v>
      </c>
      <c r="E79" s="14">
        <v>30168513</v>
      </c>
      <c r="F79" s="14">
        <v>168195455</v>
      </c>
    </row>
    <row r="80" spans="1:6" ht="12.75">
      <c r="A80" s="13">
        <v>10</v>
      </c>
      <c r="B80" s="12" t="s">
        <v>95</v>
      </c>
      <c r="C80" s="13">
        <v>320</v>
      </c>
      <c r="D80" s="13"/>
      <c r="E80" s="14"/>
      <c r="F80" s="14"/>
    </row>
    <row r="81" spans="1:6" ht="12.75">
      <c r="A81" s="13">
        <v>11</v>
      </c>
      <c r="B81" s="12" t="s">
        <v>121</v>
      </c>
      <c r="C81" s="13">
        <v>323</v>
      </c>
      <c r="D81" s="13"/>
      <c r="E81" s="14">
        <v>105493857</v>
      </c>
      <c r="F81" s="14">
        <v>256349857</v>
      </c>
    </row>
    <row r="82" spans="1:6" ht="14.25">
      <c r="A82" s="199" t="s">
        <v>23</v>
      </c>
      <c r="B82" s="199" t="s">
        <v>96</v>
      </c>
      <c r="C82" s="197">
        <v>330</v>
      </c>
      <c r="D82" s="13"/>
      <c r="E82" s="200">
        <v>889200000</v>
      </c>
      <c r="F82" s="200">
        <v>2511212013</v>
      </c>
    </row>
    <row r="83" spans="1:6" ht="12.75">
      <c r="A83" s="13">
        <v>1</v>
      </c>
      <c r="B83" s="12" t="s">
        <v>97</v>
      </c>
      <c r="C83" s="13">
        <v>331</v>
      </c>
      <c r="D83" s="13"/>
      <c r="E83" s="14"/>
      <c r="F83" s="14"/>
    </row>
    <row r="84" spans="1:6" ht="12.75">
      <c r="A84" s="13">
        <v>2</v>
      </c>
      <c r="B84" s="12" t="s">
        <v>98</v>
      </c>
      <c r="C84" s="13">
        <v>332</v>
      </c>
      <c r="D84" s="13" t="s">
        <v>99</v>
      </c>
      <c r="E84" s="14"/>
      <c r="F84" s="14"/>
    </row>
    <row r="85" spans="1:6" ht="12.75">
      <c r="A85" s="13">
        <v>3</v>
      </c>
      <c r="B85" s="12" t="s">
        <v>100</v>
      </c>
      <c r="C85" s="13">
        <v>333</v>
      </c>
      <c r="D85" s="13"/>
      <c r="E85" s="14"/>
      <c r="F85" s="14"/>
    </row>
    <row r="86" spans="1:6" ht="12.75">
      <c r="A86" s="13">
        <v>4</v>
      </c>
      <c r="B86" s="12" t="s">
        <v>101</v>
      </c>
      <c r="C86" s="13">
        <v>334</v>
      </c>
      <c r="D86" s="13" t="s">
        <v>102</v>
      </c>
      <c r="E86" s="14">
        <v>889200000</v>
      </c>
      <c r="F86" s="14">
        <v>2222210250</v>
      </c>
    </row>
    <row r="87" spans="1:6" ht="12.75">
      <c r="A87" s="13">
        <v>5</v>
      </c>
      <c r="B87" s="12" t="s">
        <v>103</v>
      </c>
      <c r="C87" s="13">
        <v>335</v>
      </c>
      <c r="D87" s="13" t="s">
        <v>77</v>
      </c>
      <c r="E87" s="14"/>
      <c r="F87" s="14"/>
    </row>
    <row r="88" spans="1:6" ht="12.75">
      <c r="A88" s="13">
        <v>6</v>
      </c>
      <c r="B88" s="12" t="s">
        <v>104</v>
      </c>
      <c r="C88" s="13">
        <v>336</v>
      </c>
      <c r="D88" s="13"/>
      <c r="E88" s="14"/>
      <c r="F88" s="14">
        <v>289001763</v>
      </c>
    </row>
    <row r="89" spans="1:6" ht="12.75">
      <c r="A89" s="13">
        <v>7</v>
      </c>
      <c r="B89" s="12" t="s">
        <v>105</v>
      </c>
      <c r="C89" s="13">
        <v>337</v>
      </c>
      <c r="D89" s="13"/>
      <c r="E89" s="14"/>
      <c r="F89" s="14"/>
    </row>
    <row r="90" spans="1:6" ht="15.75">
      <c r="A90" s="199" t="s">
        <v>47</v>
      </c>
      <c r="B90" s="219" t="s">
        <v>106</v>
      </c>
      <c r="C90" s="204">
        <v>400</v>
      </c>
      <c r="D90" s="204"/>
      <c r="E90" s="198">
        <v>45284855103</v>
      </c>
      <c r="F90" s="198">
        <v>44706056558</v>
      </c>
    </row>
    <row r="91" spans="1:6" ht="14.25">
      <c r="A91" s="199" t="s">
        <v>18</v>
      </c>
      <c r="B91" s="199" t="s">
        <v>107</v>
      </c>
      <c r="C91" s="201">
        <v>410</v>
      </c>
      <c r="D91" s="201"/>
      <c r="E91" s="220">
        <v>45284855103</v>
      </c>
      <c r="F91" s="220">
        <v>44706056558</v>
      </c>
    </row>
    <row r="92" spans="1:6" ht="12.75">
      <c r="A92" s="13">
        <v>1</v>
      </c>
      <c r="B92" s="12" t="s">
        <v>108</v>
      </c>
      <c r="C92" s="13">
        <v>411</v>
      </c>
      <c r="D92" s="13" t="s">
        <v>109</v>
      </c>
      <c r="E92" s="14">
        <v>30000000000</v>
      </c>
      <c r="F92" s="14">
        <v>30000000000</v>
      </c>
    </row>
    <row r="93" spans="1:6" ht="12.75">
      <c r="A93" s="13">
        <v>2</v>
      </c>
      <c r="B93" s="12" t="s">
        <v>110</v>
      </c>
      <c r="C93" s="13">
        <v>412</v>
      </c>
      <c r="D93" s="13"/>
      <c r="E93" s="14"/>
      <c r="F93" s="14"/>
    </row>
    <row r="94" spans="1:6" ht="12.75">
      <c r="A94" s="13">
        <v>3</v>
      </c>
      <c r="B94" s="12" t="s">
        <v>111</v>
      </c>
      <c r="C94" s="13">
        <v>413</v>
      </c>
      <c r="D94" s="13"/>
      <c r="E94" s="14"/>
      <c r="F94" s="14"/>
    </row>
    <row r="95" spans="1:6" ht="12.75">
      <c r="A95" s="13">
        <v>4</v>
      </c>
      <c r="B95" s="12" t="s">
        <v>112</v>
      </c>
      <c r="C95" s="13">
        <v>414</v>
      </c>
      <c r="D95" s="13"/>
      <c r="E95" s="264">
        <v>-1405126159</v>
      </c>
      <c r="F95" s="264">
        <v>-1405126159</v>
      </c>
    </row>
    <row r="96" spans="1:6" ht="12.75">
      <c r="A96" s="13">
        <v>5</v>
      </c>
      <c r="B96" s="12" t="s">
        <v>113</v>
      </c>
      <c r="C96" s="13">
        <v>415</v>
      </c>
      <c r="D96" s="13"/>
      <c r="E96" s="14"/>
      <c r="F96" s="14"/>
    </row>
    <row r="97" spans="1:6" ht="12.75">
      <c r="A97" s="13">
        <v>6</v>
      </c>
      <c r="B97" s="12" t="s">
        <v>114</v>
      </c>
      <c r="C97" s="13">
        <v>416</v>
      </c>
      <c r="D97" s="13"/>
      <c r="E97" s="14"/>
      <c r="F97" s="14"/>
    </row>
    <row r="98" spans="1:6" ht="12.75">
      <c r="A98" s="13">
        <v>7</v>
      </c>
      <c r="B98" s="12" t="s">
        <v>115</v>
      </c>
      <c r="C98" s="13">
        <v>417</v>
      </c>
      <c r="D98" s="13"/>
      <c r="E98" s="14">
        <v>6150579898</v>
      </c>
      <c r="F98" s="14">
        <v>6150579898</v>
      </c>
    </row>
    <row r="99" spans="1:6" ht="12.75">
      <c r="A99" s="13">
        <v>8</v>
      </c>
      <c r="B99" s="12" t="s">
        <v>116</v>
      </c>
      <c r="C99" s="13">
        <v>418</v>
      </c>
      <c r="D99" s="13"/>
      <c r="E99" s="14">
        <v>3173831343</v>
      </c>
      <c r="F99" s="14">
        <v>3173831343</v>
      </c>
    </row>
    <row r="100" spans="1:6" ht="12.75">
      <c r="A100" s="13">
        <v>9</v>
      </c>
      <c r="B100" s="12" t="s">
        <v>117</v>
      </c>
      <c r="C100" s="13">
        <v>419</v>
      </c>
      <c r="D100" s="221"/>
      <c r="E100" s="222">
        <v>1590281397</v>
      </c>
      <c r="F100" s="222">
        <v>1590281397</v>
      </c>
    </row>
    <row r="101" spans="1:6" ht="12.75">
      <c r="A101" s="13">
        <v>10</v>
      </c>
      <c r="B101" s="12" t="s">
        <v>118</v>
      </c>
      <c r="C101" s="13">
        <v>420</v>
      </c>
      <c r="D101" s="221"/>
      <c r="E101" s="222">
        <v>5775288624</v>
      </c>
      <c r="F101" s="222">
        <v>5196490079</v>
      </c>
    </row>
    <row r="102" spans="1:6" ht="12.75">
      <c r="A102" s="12"/>
      <c r="B102" s="205" t="s">
        <v>302</v>
      </c>
      <c r="C102" s="13"/>
      <c r="D102" s="221"/>
      <c r="E102" s="222">
        <v>1000000000</v>
      </c>
      <c r="F102" s="222">
        <v>1000000000</v>
      </c>
    </row>
    <row r="103" spans="1:6" ht="12.75">
      <c r="A103" s="12"/>
      <c r="B103" s="205" t="s">
        <v>307</v>
      </c>
      <c r="C103" s="13"/>
      <c r="D103" s="221"/>
      <c r="E103" s="222">
        <v>4775288624</v>
      </c>
      <c r="F103" s="222">
        <v>4196490079</v>
      </c>
    </row>
    <row r="104" spans="1:6" ht="12.75">
      <c r="A104" s="13">
        <v>11</v>
      </c>
      <c r="B104" s="12" t="s">
        <v>119</v>
      </c>
      <c r="C104" s="13">
        <v>421</v>
      </c>
      <c r="D104" s="221"/>
      <c r="E104" s="222"/>
      <c r="F104" s="222"/>
    </row>
    <row r="105" spans="1:6" ht="14.25" hidden="1">
      <c r="A105" s="199" t="s">
        <v>23</v>
      </c>
      <c r="B105" s="199" t="s">
        <v>120</v>
      </c>
      <c r="C105" s="201">
        <v>430</v>
      </c>
      <c r="D105" s="201"/>
      <c r="E105" s="200"/>
      <c r="F105" s="200"/>
    </row>
    <row r="106" spans="1:6" ht="12.75" hidden="1">
      <c r="A106" s="13">
        <v>1</v>
      </c>
      <c r="B106" s="12" t="s">
        <v>121</v>
      </c>
      <c r="C106" s="13">
        <v>431</v>
      </c>
      <c r="D106" s="13"/>
      <c r="E106" s="14"/>
      <c r="F106" s="14"/>
    </row>
    <row r="107" spans="1:6" ht="12.75" hidden="1">
      <c r="A107" s="13">
        <v>2</v>
      </c>
      <c r="B107" s="12" t="s">
        <v>122</v>
      </c>
      <c r="C107" s="13">
        <v>432</v>
      </c>
      <c r="D107" s="13" t="s">
        <v>123</v>
      </c>
      <c r="E107" s="14"/>
      <c r="F107" s="14"/>
    </row>
    <row r="108" spans="1:6" ht="12.75" hidden="1">
      <c r="A108" s="108">
        <v>3</v>
      </c>
      <c r="B108" s="223" t="s">
        <v>124</v>
      </c>
      <c r="C108" s="206">
        <v>433</v>
      </c>
      <c r="D108" s="206"/>
      <c r="E108" s="224"/>
      <c r="F108" s="224"/>
    </row>
    <row r="109" spans="1:6" ht="15.75">
      <c r="A109" s="212"/>
      <c r="B109" s="225" t="s">
        <v>125</v>
      </c>
      <c r="C109" s="226">
        <v>440</v>
      </c>
      <c r="D109" s="226"/>
      <c r="E109" s="210">
        <v>66056918124</v>
      </c>
      <c r="F109" s="210">
        <v>65125154274</v>
      </c>
    </row>
    <row r="110" spans="1:6" s="112" customFormat="1" ht="15.75">
      <c r="A110" s="227"/>
      <c r="B110" s="228"/>
      <c r="C110" s="229"/>
      <c r="D110" s="229"/>
      <c r="F110" s="230"/>
    </row>
    <row r="111" spans="1:6" s="112" customFormat="1" ht="15.75">
      <c r="A111" s="227"/>
      <c r="B111" s="228"/>
      <c r="C111" s="231"/>
      <c r="D111" s="231"/>
      <c r="E111" s="232"/>
      <c r="F111" s="233"/>
    </row>
    <row r="112" spans="1:6" s="112" customFormat="1" ht="15.75" hidden="1">
      <c r="A112" s="227"/>
      <c r="B112" s="228"/>
      <c r="C112" s="231"/>
      <c r="D112" s="231"/>
      <c r="F112" s="233"/>
    </row>
    <row r="113" spans="1:6" s="112" customFormat="1" ht="15.75" hidden="1">
      <c r="A113" s="227"/>
      <c r="B113" s="228"/>
      <c r="C113" s="231"/>
      <c r="D113" s="231"/>
      <c r="F113" s="233"/>
    </row>
    <row r="114" spans="1:6" s="112" customFormat="1" ht="15.75" hidden="1">
      <c r="A114" s="227"/>
      <c r="B114" s="228"/>
      <c r="C114" s="231"/>
      <c r="D114" s="231"/>
      <c r="F114" s="233"/>
    </row>
    <row r="115" spans="1:5" ht="31.5" customHeight="1">
      <c r="A115" s="234"/>
      <c r="B115" s="276" t="s">
        <v>126</v>
      </c>
      <c r="C115" s="276"/>
      <c r="D115" s="276"/>
      <c r="E115" s="276"/>
    </row>
    <row r="116" spans="1:6" ht="15.75">
      <c r="A116" s="235" t="s">
        <v>8</v>
      </c>
      <c r="B116" s="277" t="s">
        <v>127</v>
      </c>
      <c r="C116" s="278"/>
      <c r="D116" s="274" t="s">
        <v>295</v>
      </c>
      <c r="E116" s="189" t="s">
        <v>12</v>
      </c>
      <c r="F116" s="189" t="s">
        <v>13</v>
      </c>
    </row>
    <row r="117" spans="1:6" ht="12.75">
      <c r="A117" s="236" t="s">
        <v>14</v>
      </c>
      <c r="B117" s="279"/>
      <c r="C117" s="280"/>
      <c r="D117" s="275"/>
      <c r="E117" s="237"/>
      <c r="F117" s="237"/>
    </row>
    <row r="118" spans="1:6" ht="12.75">
      <c r="A118" s="106">
        <v>1</v>
      </c>
      <c r="B118" s="238" t="s">
        <v>128</v>
      </c>
      <c r="C118" s="239"/>
      <c r="D118" s="240">
        <v>24</v>
      </c>
      <c r="E118" s="241"/>
      <c r="F118" s="241"/>
    </row>
    <row r="119" spans="1:6" ht="12.75">
      <c r="A119" s="12">
        <v>2</v>
      </c>
      <c r="B119" s="242" t="s">
        <v>129</v>
      </c>
      <c r="C119" s="243"/>
      <c r="D119" s="240"/>
      <c r="E119" s="14"/>
      <c r="F119" s="14"/>
    </row>
    <row r="120" spans="1:6" ht="12.75">
      <c r="A120" s="12">
        <v>3</v>
      </c>
      <c r="B120" s="244" t="s">
        <v>300</v>
      </c>
      <c r="C120" s="243"/>
      <c r="D120" s="240"/>
      <c r="E120" s="14">
        <v>2215600000</v>
      </c>
      <c r="F120" s="14">
        <v>2244420000</v>
      </c>
    </row>
    <row r="121" spans="1:6" ht="12.75">
      <c r="A121" s="12">
        <v>4</v>
      </c>
      <c r="B121" s="242" t="s">
        <v>130</v>
      </c>
      <c r="C121" s="243"/>
      <c r="D121" s="240"/>
      <c r="E121" s="14"/>
      <c r="F121" s="14"/>
    </row>
    <row r="122" spans="1:6" ht="12.75">
      <c r="A122" s="12">
        <v>5</v>
      </c>
      <c r="B122" s="242" t="s">
        <v>301</v>
      </c>
      <c r="C122" s="240" t="s">
        <v>131</v>
      </c>
      <c r="D122" s="240"/>
      <c r="E122" s="245">
        <v>65096.15</v>
      </c>
      <c r="F122" s="245">
        <v>4033.09</v>
      </c>
    </row>
    <row r="123" spans="1:6" ht="12.75">
      <c r="A123" s="12">
        <v>6</v>
      </c>
      <c r="B123" s="242" t="s">
        <v>132</v>
      </c>
      <c r="C123" s="243"/>
      <c r="D123" s="240"/>
      <c r="E123" s="14"/>
      <c r="F123" s="14"/>
    </row>
    <row r="124" spans="1:6" ht="12.75">
      <c r="A124" s="246"/>
      <c r="B124" s="247"/>
      <c r="C124" s="248"/>
      <c r="D124" s="248"/>
      <c r="E124" s="249"/>
      <c r="F124" s="249"/>
    </row>
    <row r="125" spans="1:6" ht="12.75">
      <c r="A125" s="112"/>
      <c r="B125" s="112"/>
      <c r="C125" s="183"/>
      <c r="D125" s="183"/>
      <c r="E125" s="250"/>
      <c r="F125" s="112"/>
    </row>
    <row r="126" spans="1:6" ht="12.75" hidden="1">
      <c r="A126" s="112"/>
      <c r="B126" s="112"/>
      <c r="C126" s="183"/>
      <c r="D126" s="183"/>
      <c r="E126" s="250"/>
      <c r="F126" s="112"/>
    </row>
    <row r="127" spans="1:6" ht="28.5" customHeight="1">
      <c r="A127" s="98"/>
      <c r="B127" s="98"/>
      <c r="C127" s="100"/>
      <c r="D127" s="100"/>
      <c r="E127" s="272" t="s">
        <v>310</v>
      </c>
      <c r="F127" s="272"/>
    </row>
    <row r="128" spans="1:6" s="202" customFormat="1" ht="12.75">
      <c r="A128" s="251" t="s">
        <v>298</v>
      </c>
      <c r="C128" s="251"/>
      <c r="D128" s="251"/>
      <c r="E128" s="271" t="s">
        <v>133</v>
      </c>
      <c r="F128" s="271"/>
    </row>
    <row r="129" spans="1:6" s="202" customFormat="1" ht="12.75">
      <c r="A129" s="252"/>
      <c r="B129" s="252"/>
      <c r="C129" s="253"/>
      <c r="D129" s="253"/>
      <c r="E129" s="252"/>
      <c r="F129" s="252"/>
    </row>
    <row r="130" spans="1:6" s="202" customFormat="1" ht="12.75" hidden="1">
      <c r="A130" s="252"/>
      <c r="B130" s="252"/>
      <c r="C130" s="253"/>
      <c r="D130" s="253"/>
      <c r="E130" s="252"/>
      <c r="F130" s="252"/>
    </row>
    <row r="131" spans="1:6" s="202" customFormat="1" ht="12.75" hidden="1">
      <c r="A131" s="252"/>
      <c r="B131" s="252"/>
      <c r="C131" s="253"/>
      <c r="D131" s="253"/>
      <c r="E131" s="252"/>
      <c r="F131" s="252"/>
    </row>
    <row r="132" spans="5:6" s="202" customFormat="1" ht="12.75" hidden="1">
      <c r="E132" s="252"/>
      <c r="F132" s="252"/>
    </row>
    <row r="133" spans="1:6" s="202" customFormat="1" ht="12.75">
      <c r="A133" s="270" t="s">
        <v>306</v>
      </c>
      <c r="B133" s="270"/>
      <c r="C133" s="270"/>
      <c r="D133" s="270"/>
      <c r="E133" s="270" t="s">
        <v>134</v>
      </c>
      <c r="F133" s="270"/>
    </row>
    <row r="134" ht="12.75">
      <c r="F134" s="98"/>
    </row>
    <row r="135" spans="1:6" ht="12.75">
      <c r="A135" s="98"/>
      <c r="B135" s="98"/>
      <c r="C135" s="100"/>
      <c r="D135" s="100"/>
      <c r="F135" s="98"/>
    </row>
  </sheetData>
  <sheetProtection/>
  <mergeCells count="13">
    <mergeCell ref="B6:F6"/>
    <mergeCell ref="B7:F7"/>
    <mergeCell ref="B8:F8"/>
    <mergeCell ref="B9:F9"/>
    <mergeCell ref="A133:D133"/>
    <mergeCell ref="E133:F133"/>
    <mergeCell ref="E128:F128"/>
    <mergeCell ref="E127:F127"/>
    <mergeCell ref="E11:F11"/>
    <mergeCell ref="D12:D13"/>
    <mergeCell ref="B115:E115"/>
    <mergeCell ref="B116:C117"/>
    <mergeCell ref="D116:D117"/>
  </mergeCells>
  <printOptions/>
  <pageMargins left="0.75" right="0.2" top="0.75" bottom="0.5" header="0.5" footer="0.2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9"/>
  <sheetViews>
    <sheetView showGridLines="0" zoomScalePageLayoutView="0" workbookViewId="0" topLeftCell="A28">
      <selection activeCell="H7" sqref="H7"/>
    </sheetView>
  </sheetViews>
  <sheetFormatPr defaultColWidth="9.140625" defaultRowHeight="12.75"/>
  <cols>
    <col min="1" max="1" width="38.28125" style="28" customWidth="1"/>
    <col min="2" max="2" width="4.28125" style="62" customWidth="1"/>
    <col min="3" max="3" width="6.7109375" style="62" customWidth="1"/>
    <col min="4" max="4" width="14.421875" style="28" customWidth="1"/>
    <col min="5" max="5" width="14.00390625" style="63" customWidth="1"/>
    <col min="6" max="6" width="15.140625" style="28" customWidth="1"/>
    <col min="7" max="7" width="14.7109375" style="63" customWidth="1"/>
    <col min="8" max="8" width="13.140625" style="28" bestFit="1" customWidth="1"/>
    <col min="9" max="9" width="13.00390625" style="28" bestFit="1" customWidth="1"/>
    <col min="10" max="16384" width="9.140625" style="28" customWidth="1"/>
  </cols>
  <sheetData>
    <row r="1" spans="1:5" s="20" customFormat="1" ht="15">
      <c r="A1" s="19" t="s">
        <v>0</v>
      </c>
      <c r="C1" s="21"/>
      <c r="D1" s="21"/>
      <c r="E1" s="22" t="s">
        <v>142</v>
      </c>
    </row>
    <row r="2" spans="1:5" s="20" customFormat="1" ht="21.75" customHeight="1">
      <c r="A2" s="23" t="s">
        <v>2</v>
      </c>
      <c r="C2" s="21"/>
      <c r="D2" s="21"/>
      <c r="E2" s="24" t="s">
        <v>3</v>
      </c>
    </row>
    <row r="3" spans="1:5" s="20" customFormat="1" ht="16.5" customHeight="1">
      <c r="A3" s="23"/>
      <c r="C3" s="21"/>
      <c r="D3" s="21"/>
      <c r="E3" s="24" t="s">
        <v>4</v>
      </c>
    </row>
    <row r="4" spans="1:5" s="20" customFormat="1" ht="16.5" customHeight="1">
      <c r="A4" s="23"/>
      <c r="C4" s="21"/>
      <c r="D4" s="21"/>
      <c r="E4" s="24"/>
    </row>
    <row r="5" spans="1:7" ht="15" customHeight="1">
      <c r="A5" s="25"/>
      <c r="B5" s="26"/>
      <c r="C5" s="27"/>
      <c r="D5" s="27"/>
      <c r="E5" s="27"/>
      <c r="F5" s="27"/>
      <c r="G5" s="27"/>
    </row>
    <row r="6" spans="1:7" ht="18.75">
      <c r="A6" s="282" t="s">
        <v>143</v>
      </c>
      <c r="B6" s="282"/>
      <c r="C6" s="282"/>
      <c r="D6" s="282"/>
      <c r="E6" s="282"/>
      <c r="F6" s="282"/>
      <c r="G6" s="282"/>
    </row>
    <row r="7" spans="1:7" ht="18.75">
      <c r="A7" s="282" t="s">
        <v>6</v>
      </c>
      <c r="B7" s="282"/>
      <c r="C7" s="282"/>
      <c r="D7" s="282"/>
      <c r="E7" s="282"/>
      <c r="F7" s="282"/>
      <c r="G7" s="282"/>
    </row>
    <row r="8" spans="1:7" ht="18.75">
      <c r="A8" s="282" t="s">
        <v>311</v>
      </c>
      <c r="B8" s="282"/>
      <c r="C8" s="282"/>
      <c r="D8" s="282"/>
      <c r="E8" s="282"/>
      <c r="F8" s="282"/>
      <c r="G8" s="282"/>
    </row>
    <row r="9" spans="1:7" ht="18.75">
      <c r="A9" s="9"/>
      <c r="B9" s="9"/>
      <c r="C9" s="9"/>
      <c r="D9" s="9"/>
      <c r="E9" s="9"/>
      <c r="F9" s="9"/>
      <c r="G9" s="9"/>
    </row>
    <row r="10" spans="1:7" ht="15">
      <c r="A10" s="25"/>
      <c r="B10" s="26"/>
      <c r="C10" s="26"/>
      <c r="D10" s="296"/>
      <c r="E10" s="296"/>
      <c r="F10" s="296" t="s">
        <v>144</v>
      </c>
      <c r="G10" s="296"/>
    </row>
    <row r="11" spans="1:7" s="31" customFormat="1" ht="14.25">
      <c r="A11" s="29"/>
      <c r="B11" s="30" t="s">
        <v>10</v>
      </c>
      <c r="C11" s="30" t="s">
        <v>145</v>
      </c>
      <c r="D11" s="285" t="s">
        <v>312</v>
      </c>
      <c r="E11" s="286"/>
      <c r="F11" s="289" t="s">
        <v>146</v>
      </c>
      <c r="G11" s="290"/>
    </row>
    <row r="12" spans="1:7" s="31" customFormat="1" ht="14.25">
      <c r="A12" s="32" t="s">
        <v>127</v>
      </c>
      <c r="B12" s="33"/>
      <c r="C12" s="33"/>
      <c r="D12" s="287"/>
      <c r="E12" s="288"/>
      <c r="F12" s="291" t="s">
        <v>147</v>
      </c>
      <c r="G12" s="292"/>
    </row>
    <row r="13" spans="1:7" s="31" customFormat="1" ht="14.25">
      <c r="A13" s="34"/>
      <c r="B13" s="35" t="s">
        <v>15</v>
      </c>
      <c r="C13" s="35" t="s">
        <v>135</v>
      </c>
      <c r="D13" s="36" t="s">
        <v>148</v>
      </c>
      <c r="E13" s="36" t="s">
        <v>149</v>
      </c>
      <c r="F13" s="36" t="s">
        <v>148</v>
      </c>
      <c r="G13" s="36" t="s">
        <v>149</v>
      </c>
    </row>
    <row r="14" spans="1:7" s="31" customFormat="1" ht="14.25">
      <c r="A14" s="37">
        <v>1</v>
      </c>
      <c r="B14" s="38">
        <v>2</v>
      </c>
      <c r="C14" s="38">
        <v>3</v>
      </c>
      <c r="D14" s="38">
        <v>4</v>
      </c>
      <c r="E14" s="38">
        <v>5</v>
      </c>
      <c r="F14" s="38">
        <v>6</v>
      </c>
      <c r="G14" s="38">
        <v>7</v>
      </c>
    </row>
    <row r="15" spans="1:7" ht="19.5" customHeight="1">
      <c r="A15" s="39" t="s">
        <v>150</v>
      </c>
      <c r="B15" s="40">
        <v>1</v>
      </c>
      <c r="C15" s="40" t="s">
        <v>136</v>
      </c>
      <c r="D15" s="39">
        <v>45572495018</v>
      </c>
      <c r="E15" s="39">
        <v>46837537585</v>
      </c>
      <c r="F15" s="39">
        <v>173502677298</v>
      </c>
      <c r="G15" s="39">
        <v>180078987818</v>
      </c>
    </row>
    <row r="16" spans="1:7" ht="19.5" customHeight="1">
      <c r="A16" s="39" t="s">
        <v>151</v>
      </c>
      <c r="B16" s="40">
        <v>3</v>
      </c>
      <c r="C16" s="40"/>
      <c r="D16" s="39"/>
      <c r="E16" s="39"/>
      <c r="F16" s="39"/>
      <c r="G16" s="39">
        <v>0</v>
      </c>
    </row>
    <row r="17" spans="1:7" ht="19.5" customHeight="1">
      <c r="A17" s="39" t="s">
        <v>152</v>
      </c>
      <c r="B17" s="40"/>
      <c r="C17" s="40"/>
      <c r="D17" s="39"/>
      <c r="E17" s="39"/>
      <c r="F17" s="39"/>
      <c r="G17" s="39">
        <v>0</v>
      </c>
    </row>
    <row r="18" spans="1:7" ht="19.5" customHeight="1">
      <c r="A18" s="39" t="s">
        <v>153</v>
      </c>
      <c r="B18" s="40">
        <v>10</v>
      </c>
      <c r="C18" s="40"/>
      <c r="D18" s="39">
        <v>45572495018</v>
      </c>
      <c r="E18" s="39">
        <f>E15</f>
        <v>46837537585</v>
      </c>
      <c r="F18" s="39">
        <v>173502677298</v>
      </c>
      <c r="G18" s="39">
        <f>G15</f>
        <v>180078987818</v>
      </c>
    </row>
    <row r="19" spans="1:7" ht="19.5" customHeight="1">
      <c r="A19" s="39" t="s">
        <v>154</v>
      </c>
      <c r="B19" s="40">
        <v>11</v>
      </c>
      <c r="C19" s="40" t="s">
        <v>137</v>
      </c>
      <c r="D19" s="39">
        <v>39292767442</v>
      </c>
      <c r="E19" s="39">
        <v>42989750458</v>
      </c>
      <c r="F19" s="39">
        <v>151369477919</v>
      </c>
      <c r="G19" s="39">
        <v>160167703220</v>
      </c>
    </row>
    <row r="20" spans="1:7" ht="19.5" customHeight="1">
      <c r="A20" s="39" t="s">
        <v>155</v>
      </c>
      <c r="B20" s="40"/>
      <c r="C20" s="40"/>
      <c r="D20" s="39"/>
      <c r="E20" s="39"/>
      <c r="F20" s="39"/>
      <c r="G20" s="39">
        <v>0</v>
      </c>
    </row>
    <row r="21" spans="1:7" ht="19.5" customHeight="1">
      <c r="A21" s="39" t="s">
        <v>156</v>
      </c>
      <c r="B21" s="40">
        <v>20</v>
      </c>
      <c r="C21" s="40"/>
      <c r="D21" s="39">
        <v>6279727576</v>
      </c>
      <c r="E21" s="39">
        <f>E18-E19</f>
        <v>3847787127</v>
      </c>
      <c r="F21" s="39">
        <v>22133199379</v>
      </c>
      <c r="G21" s="39">
        <f>G18-G19</f>
        <v>19911284598</v>
      </c>
    </row>
    <row r="22" spans="1:7" ht="19.5" customHeight="1">
      <c r="A22" s="39" t="s">
        <v>157</v>
      </c>
      <c r="B22" s="40">
        <v>21</v>
      </c>
      <c r="C22" s="40" t="s">
        <v>138</v>
      </c>
      <c r="D22" s="39">
        <v>24132820</v>
      </c>
      <c r="E22" s="39">
        <v>48262530</v>
      </c>
      <c r="F22" s="39">
        <v>290369103</v>
      </c>
      <c r="G22" s="39">
        <v>909530466</v>
      </c>
    </row>
    <row r="23" spans="1:7" ht="19.5" customHeight="1">
      <c r="A23" s="39" t="s">
        <v>158</v>
      </c>
      <c r="B23" s="40">
        <v>22</v>
      </c>
      <c r="C23" s="40" t="s">
        <v>139</v>
      </c>
      <c r="D23" s="39">
        <v>660223296</v>
      </c>
      <c r="E23" s="39">
        <v>728386402</v>
      </c>
      <c r="F23" s="39">
        <v>2316444966</v>
      </c>
      <c r="G23" s="39">
        <v>3551715227</v>
      </c>
    </row>
    <row r="24" spans="1:8" s="43" customFormat="1" ht="19.5" customHeight="1">
      <c r="A24" s="41" t="s">
        <v>159</v>
      </c>
      <c r="B24" s="42">
        <v>23</v>
      </c>
      <c r="C24" s="42"/>
      <c r="D24" s="41">
        <v>639707224</v>
      </c>
      <c r="E24" s="41">
        <v>542375725</v>
      </c>
      <c r="F24" s="41">
        <v>2015066872</v>
      </c>
      <c r="G24" s="39">
        <v>1797858672</v>
      </c>
      <c r="H24" s="28"/>
    </row>
    <row r="25" spans="1:7" ht="19.5" customHeight="1">
      <c r="A25" s="39" t="s">
        <v>160</v>
      </c>
      <c r="B25" s="40">
        <v>24</v>
      </c>
      <c r="C25" s="40"/>
      <c r="D25" s="39">
        <v>517994782</v>
      </c>
      <c r="E25" s="39">
        <v>397152105</v>
      </c>
      <c r="F25" s="39">
        <v>2015024888</v>
      </c>
      <c r="G25" s="39">
        <v>1807723833</v>
      </c>
    </row>
    <row r="26" spans="1:7" ht="19.5" customHeight="1">
      <c r="A26" s="39" t="s">
        <v>161</v>
      </c>
      <c r="B26" s="40">
        <v>25</v>
      </c>
      <c r="C26" s="40"/>
      <c r="D26" s="39">
        <v>3404295608</v>
      </c>
      <c r="E26" s="39">
        <v>1900348705</v>
      </c>
      <c r="F26" s="39">
        <v>9598910857</v>
      </c>
      <c r="G26" s="39">
        <v>8265595138</v>
      </c>
    </row>
    <row r="27" spans="1:7" ht="19.5" customHeight="1">
      <c r="A27" s="39" t="s">
        <v>162</v>
      </c>
      <c r="B27" s="40"/>
      <c r="C27" s="40"/>
      <c r="D27" s="39"/>
      <c r="E27" s="39"/>
      <c r="F27" s="39"/>
      <c r="G27" s="39">
        <v>0</v>
      </c>
    </row>
    <row r="28" spans="1:7" ht="19.5" customHeight="1">
      <c r="A28" s="39" t="s">
        <v>140</v>
      </c>
      <c r="B28" s="40">
        <v>30</v>
      </c>
      <c r="C28" s="40"/>
      <c r="D28" s="39">
        <v>1721346710</v>
      </c>
      <c r="E28" s="39">
        <v>870162446</v>
      </c>
      <c r="F28" s="39">
        <v>8493187771</v>
      </c>
      <c r="G28" s="39">
        <v>7195780866</v>
      </c>
    </row>
    <row r="29" spans="1:7" ht="19.5" customHeight="1">
      <c r="A29" s="39" t="s">
        <v>163</v>
      </c>
      <c r="B29" s="40">
        <v>31</v>
      </c>
      <c r="C29" s="40"/>
      <c r="D29" s="39"/>
      <c r="E29" s="39">
        <v>111049599</v>
      </c>
      <c r="F29" s="39">
        <v>120952380</v>
      </c>
      <c r="G29" s="39">
        <v>382101904</v>
      </c>
    </row>
    <row r="30" spans="1:7" ht="19.5" customHeight="1">
      <c r="A30" s="39" t="s">
        <v>164</v>
      </c>
      <c r="B30" s="40">
        <v>32</v>
      </c>
      <c r="C30" s="40"/>
      <c r="D30" s="39"/>
      <c r="E30" s="39"/>
      <c r="F30" s="39"/>
      <c r="G30" s="39">
        <v>0</v>
      </c>
    </row>
    <row r="31" spans="1:7" ht="19.5" customHeight="1">
      <c r="A31" s="39" t="s">
        <v>165</v>
      </c>
      <c r="B31" s="40">
        <v>40</v>
      </c>
      <c r="C31" s="40"/>
      <c r="D31" s="39"/>
      <c r="E31" s="39">
        <f>E29</f>
        <v>111049599</v>
      </c>
      <c r="F31" s="39">
        <v>120952380</v>
      </c>
      <c r="G31" s="39">
        <v>0</v>
      </c>
    </row>
    <row r="32" spans="1:7" ht="19.5" customHeight="1">
      <c r="A32" s="39" t="s">
        <v>166</v>
      </c>
      <c r="B32" s="40">
        <v>50</v>
      </c>
      <c r="C32" s="40"/>
      <c r="D32" s="39">
        <v>1721346710</v>
      </c>
      <c r="E32" s="39">
        <v>981212045</v>
      </c>
      <c r="F32" s="39">
        <v>8614140151</v>
      </c>
      <c r="G32" s="39">
        <v>7577882770</v>
      </c>
    </row>
    <row r="33" spans="1:8" ht="19.5" customHeight="1">
      <c r="A33" s="39" t="s">
        <v>167</v>
      </c>
      <c r="B33" s="40">
        <v>51</v>
      </c>
      <c r="C33" s="40" t="s">
        <v>141</v>
      </c>
      <c r="D33" s="39">
        <v>428246678</v>
      </c>
      <c r="E33" s="39">
        <v>245303011</v>
      </c>
      <c r="F33" s="39">
        <v>1450983127</v>
      </c>
      <c r="G33" s="39">
        <v>1894470693</v>
      </c>
      <c r="H33" s="265"/>
    </row>
    <row r="34" spans="1:7" ht="19.5" customHeight="1">
      <c r="A34" s="39" t="s">
        <v>168</v>
      </c>
      <c r="B34" s="44">
        <v>52</v>
      </c>
      <c r="C34" s="40" t="s">
        <v>141</v>
      </c>
      <c r="D34" s="45"/>
      <c r="E34" s="45"/>
      <c r="F34" s="45"/>
      <c r="G34" s="39">
        <v>0</v>
      </c>
    </row>
    <row r="35" spans="1:9" ht="19.5" customHeight="1">
      <c r="A35" s="46" t="s">
        <v>169</v>
      </c>
      <c r="B35" s="47">
        <v>60</v>
      </c>
      <c r="C35" s="47"/>
      <c r="D35" s="46">
        <v>1293100033</v>
      </c>
      <c r="E35" s="46">
        <v>735909034</v>
      </c>
      <c r="F35" s="46">
        <v>7163157024</v>
      </c>
      <c r="G35" s="46">
        <v>5683412077</v>
      </c>
      <c r="I35" s="262"/>
    </row>
    <row r="36" spans="1:7" ht="19.5" customHeight="1">
      <c r="A36" s="48"/>
      <c r="B36" s="49"/>
      <c r="C36" s="49"/>
      <c r="D36" s="48"/>
      <c r="E36" s="48"/>
      <c r="F36" s="48"/>
      <c r="G36" s="48"/>
    </row>
    <row r="37" spans="1:7" ht="19.5" customHeight="1" hidden="1">
      <c r="A37" s="48"/>
      <c r="B37" s="49"/>
      <c r="C37" s="49"/>
      <c r="D37" s="48"/>
      <c r="E37" s="48"/>
      <c r="F37" s="48"/>
      <c r="G37" s="48"/>
    </row>
    <row r="38" spans="1:7" ht="15">
      <c r="A38" s="25"/>
      <c r="B38" s="28"/>
      <c r="C38" s="50"/>
      <c r="D38" s="50"/>
      <c r="E38" s="50"/>
      <c r="F38" s="293" t="s">
        <v>313</v>
      </c>
      <c r="G38" s="293"/>
    </row>
    <row r="39" spans="1:7" ht="15">
      <c r="A39" s="295" t="s">
        <v>299</v>
      </c>
      <c r="B39" s="295"/>
      <c r="C39" s="295"/>
      <c r="D39" s="295"/>
      <c r="E39" s="295"/>
      <c r="F39" s="283" t="s">
        <v>248</v>
      </c>
      <c r="G39" s="283"/>
    </row>
    <row r="40" spans="1:7" ht="15" hidden="1">
      <c r="A40" s="123"/>
      <c r="B40" s="123"/>
      <c r="C40" s="146"/>
      <c r="D40" s="123"/>
      <c r="E40" s="123"/>
      <c r="F40" s="146"/>
      <c r="G40" s="153"/>
    </row>
    <row r="41" spans="1:7" ht="15" hidden="1">
      <c r="A41" s="123"/>
      <c r="B41" s="123"/>
      <c r="C41" s="146"/>
      <c r="D41" s="123"/>
      <c r="E41" s="123"/>
      <c r="F41" s="146"/>
      <c r="G41" s="153"/>
    </row>
    <row r="42" spans="1:7" ht="15" hidden="1">
      <c r="A42" s="123"/>
      <c r="B42" s="123"/>
      <c r="C42" s="146"/>
      <c r="D42" s="123"/>
      <c r="E42" s="123"/>
      <c r="F42" s="146"/>
      <c r="G42" s="153"/>
    </row>
    <row r="43" spans="1:7" ht="15" hidden="1">
      <c r="A43" s="123"/>
      <c r="B43" s="123"/>
      <c r="C43" s="146"/>
      <c r="D43" s="123"/>
      <c r="E43" s="123"/>
      <c r="F43" s="146"/>
      <c r="G43" s="153"/>
    </row>
    <row r="44" spans="1:7" ht="15">
      <c r="A44" s="295" t="s">
        <v>305</v>
      </c>
      <c r="B44" s="295"/>
      <c r="C44" s="295"/>
      <c r="D44" s="295"/>
      <c r="E44" s="295"/>
      <c r="F44" s="283" t="s">
        <v>134</v>
      </c>
      <c r="G44" s="283"/>
    </row>
    <row r="45" spans="1:7" ht="15">
      <c r="A45" s="54"/>
      <c r="B45" s="294"/>
      <c r="C45" s="294"/>
      <c r="D45" s="294"/>
      <c r="E45" s="53"/>
      <c r="F45" s="284"/>
      <c r="G45" s="284"/>
    </row>
    <row r="46" spans="1:7" ht="15">
      <c r="A46" s="51"/>
      <c r="B46" s="52"/>
      <c r="C46" s="52"/>
      <c r="D46" s="51"/>
      <c r="E46" s="53"/>
      <c r="F46" s="51"/>
      <c r="G46" s="53"/>
    </row>
    <row r="47" spans="1:7" ht="15">
      <c r="A47" s="51"/>
      <c r="B47" s="52"/>
      <c r="C47" s="52"/>
      <c r="D47" s="51"/>
      <c r="E47" s="53"/>
      <c r="F47" s="51"/>
      <c r="G47" s="53"/>
    </row>
    <row r="48" spans="1:7" ht="15">
      <c r="A48" s="51"/>
      <c r="B48" s="52"/>
      <c r="C48" s="52"/>
      <c r="D48" s="51"/>
      <c r="E48" s="53"/>
      <c r="F48" s="51"/>
      <c r="G48" s="53"/>
    </row>
    <row r="49" spans="1:7" ht="15">
      <c r="A49" s="51"/>
      <c r="B49" s="52"/>
      <c r="C49" s="52"/>
      <c r="D49" s="51"/>
      <c r="E49" s="53"/>
      <c r="F49" s="51"/>
      <c r="G49" s="53"/>
    </row>
    <row r="50" spans="1:7" ht="15">
      <c r="A50" s="51"/>
      <c r="B50" s="52"/>
      <c r="C50" s="52"/>
      <c r="D50" s="51"/>
      <c r="E50" s="53"/>
      <c r="F50" s="51"/>
      <c r="G50" s="53"/>
    </row>
    <row r="51" spans="1:7" ht="15">
      <c r="A51" s="51"/>
      <c r="B51" s="52"/>
      <c r="C51" s="52"/>
      <c r="D51" s="51"/>
      <c r="E51" s="53"/>
      <c r="F51" s="51"/>
      <c r="G51" s="53"/>
    </row>
    <row r="52" spans="1:7" ht="15">
      <c r="A52" s="55"/>
      <c r="B52" s="52"/>
      <c r="C52" s="52"/>
      <c r="D52" s="55"/>
      <c r="E52" s="53"/>
      <c r="F52" s="55"/>
      <c r="G52" s="53"/>
    </row>
    <row r="53" spans="1:7" ht="15">
      <c r="A53" s="55"/>
      <c r="B53" s="52"/>
      <c r="C53" s="52"/>
      <c r="D53" s="55"/>
      <c r="E53" s="53"/>
      <c r="F53" s="55"/>
      <c r="G53" s="53"/>
    </row>
    <row r="54" spans="1:7" ht="15">
      <c r="A54" s="56"/>
      <c r="B54" s="49"/>
      <c r="C54" s="49"/>
      <c r="D54" s="56"/>
      <c r="E54" s="57"/>
      <c r="F54" s="56"/>
      <c r="G54" s="57"/>
    </row>
    <row r="55" spans="1:7" ht="15">
      <c r="A55" s="58"/>
      <c r="B55" s="59"/>
      <c r="C55" s="59"/>
      <c r="D55" s="48"/>
      <c r="E55" s="60"/>
      <c r="F55" s="48"/>
      <c r="G55" s="60"/>
    </row>
    <row r="56" spans="1:7" ht="15">
      <c r="A56" s="48"/>
      <c r="B56" s="59"/>
      <c r="C56" s="59"/>
      <c r="D56" s="48"/>
      <c r="E56" s="60"/>
      <c r="F56" s="48"/>
      <c r="G56" s="60"/>
    </row>
    <row r="57" spans="1:7" ht="15">
      <c r="A57" s="48"/>
      <c r="B57" s="59"/>
      <c r="C57" s="59"/>
      <c r="D57" s="48"/>
      <c r="E57" s="60"/>
      <c r="F57" s="48"/>
      <c r="G57" s="60"/>
    </row>
    <row r="58" spans="1:7" ht="15">
      <c r="A58" s="61"/>
      <c r="B58" s="59"/>
      <c r="C58" s="59"/>
      <c r="D58" s="48"/>
      <c r="E58" s="60"/>
      <c r="F58" s="48"/>
      <c r="G58" s="60"/>
    </row>
    <row r="59" spans="1:7" ht="15">
      <c r="A59" s="61"/>
      <c r="B59" s="59"/>
      <c r="C59" s="59"/>
      <c r="D59" s="48"/>
      <c r="E59" s="60"/>
      <c r="F59" s="48"/>
      <c r="G59" s="60"/>
    </row>
    <row r="60" spans="1:7" ht="15">
      <c r="A60" s="61"/>
      <c r="B60" s="59"/>
      <c r="C60" s="59"/>
      <c r="D60" s="48"/>
      <c r="E60" s="60"/>
      <c r="F60" s="48"/>
      <c r="G60" s="60"/>
    </row>
    <row r="61" spans="1:7" ht="15">
      <c r="A61" s="61"/>
      <c r="B61" s="59"/>
      <c r="C61" s="59"/>
      <c r="D61" s="48"/>
      <c r="E61" s="60"/>
      <c r="F61" s="48"/>
      <c r="G61" s="60"/>
    </row>
    <row r="62" spans="1:7" ht="15">
      <c r="A62" s="48"/>
      <c r="B62" s="49"/>
      <c r="C62" s="49"/>
      <c r="D62" s="48"/>
      <c r="E62" s="57"/>
      <c r="F62" s="48"/>
      <c r="G62" s="57"/>
    </row>
    <row r="63" spans="1:7" ht="15">
      <c r="A63" s="48"/>
      <c r="B63" s="49"/>
      <c r="C63" s="49"/>
      <c r="D63" s="48"/>
      <c r="E63" s="57"/>
      <c r="F63" s="48"/>
      <c r="G63" s="57"/>
    </row>
    <row r="64" spans="1:7" ht="15">
      <c r="A64" s="48"/>
      <c r="B64" s="49"/>
      <c r="C64" s="49"/>
      <c r="D64" s="48"/>
      <c r="E64" s="57"/>
      <c r="F64" s="48"/>
      <c r="G64" s="57"/>
    </row>
    <row r="65" spans="1:7" ht="15">
      <c r="A65" s="48"/>
      <c r="B65" s="49"/>
      <c r="C65" s="49"/>
      <c r="D65" s="48"/>
      <c r="E65" s="57"/>
      <c r="F65" s="48"/>
      <c r="G65" s="57"/>
    </row>
    <row r="66" spans="1:7" ht="15">
      <c r="A66" s="48"/>
      <c r="B66" s="49"/>
      <c r="C66" s="49"/>
      <c r="D66" s="48"/>
      <c r="E66" s="57"/>
      <c r="F66" s="48"/>
      <c r="G66" s="57"/>
    </row>
    <row r="67" spans="1:7" ht="15">
      <c r="A67" s="48"/>
      <c r="B67" s="49"/>
      <c r="C67" s="49"/>
      <c r="D67" s="48"/>
      <c r="E67" s="57"/>
      <c r="F67" s="48"/>
      <c r="G67" s="57"/>
    </row>
    <row r="68" spans="1:7" ht="15">
      <c r="A68" s="48"/>
      <c r="B68" s="49"/>
      <c r="C68" s="49"/>
      <c r="D68" s="48"/>
      <c r="E68" s="57"/>
      <c r="F68" s="48"/>
      <c r="G68" s="57"/>
    </row>
    <row r="69" spans="1:7" ht="15">
      <c r="A69" s="48"/>
      <c r="B69" s="49"/>
      <c r="C69" s="49"/>
      <c r="D69" s="48"/>
      <c r="E69" s="57"/>
      <c r="F69" s="48"/>
      <c r="G69" s="57"/>
    </row>
    <row r="70" spans="1:7" ht="15">
      <c r="A70" s="48"/>
      <c r="B70" s="49"/>
      <c r="C70" s="49"/>
      <c r="D70" s="48"/>
      <c r="E70" s="57"/>
      <c r="F70" s="48"/>
      <c r="G70" s="57"/>
    </row>
    <row r="71" spans="1:7" ht="15">
      <c r="A71" s="48"/>
      <c r="B71" s="49"/>
      <c r="C71" s="49"/>
      <c r="D71" s="48"/>
      <c r="E71" s="57"/>
      <c r="F71" s="48"/>
      <c r="G71" s="57"/>
    </row>
    <row r="72" spans="1:7" ht="15">
      <c r="A72" s="48"/>
      <c r="B72" s="49"/>
      <c r="C72" s="49"/>
      <c r="D72" s="48"/>
      <c r="E72" s="57"/>
      <c r="F72" s="48"/>
      <c r="G72" s="57"/>
    </row>
    <row r="73" spans="1:7" ht="15">
      <c r="A73" s="48"/>
      <c r="B73" s="49"/>
      <c r="C73" s="49"/>
      <c r="D73" s="48"/>
      <c r="E73" s="57"/>
      <c r="F73" s="48"/>
      <c r="G73" s="57"/>
    </row>
    <row r="74" spans="1:7" ht="15">
      <c r="A74" s="48"/>
      <c r="B74" s="49"/>
      <c r="C74" s="49"/>
      <c r="D74" s="48"/>
      <c r="E74" s="57"/>
      <c r="F74" s="48"/>
      <c r="G74" s="57"/>
    </row>
    <row r="75" spans="1:7" ht="15">
      <c r="A75" s="48"/>
      <c r="B75" s="49"/>
      <c r="C75" s="49"/>
      <c r="D75" s="48"/>
      <c r="E75" s="57"/>
      <c r="F75" s="48"/>
      <c r="G75" s="57"/>
    </row>
    <row r="76" spans="1:7" ht="15">
      <c r="A76" s="48"/>
      <c r="B76" s="49"/>
      <c r="C76" s="49"/>
      <c r="D76" s="48"/>
      <c r="E76" s="57"/>
      <c r="F76" s="48"/>
      <c r="G76" s="57"/>
    </row>
    <row r="77" spans="1:7" ht="15">
      <c r="A77" s="48"/>
      <c r="B77" s="49"/>
      <c r="C77" s="49"/>
      <c r="D77" s="48"/>
      <c r="E77" s="57"/>
      <c r="F77" s="48"/>
      <c r="G77" s="57"/>
    </row>
    <row r="78" spans="1:7" ht="15">
      <c r="A78" s="48"/>
      <c r="B78" s="49"/>
      <c r="C78" s="49"/>
      <c r="D78" s="48"/>
      <c r="E78" s="57"/>
      <c r="F78" s="48"/>
      <c r="G78" s="57"/>
    </row>
    <row r="79" spans="1:7" ht="15">
      <c r="A79" s="48"/>
      <c r="B79" s="49"/>
      <c r="C79" s="49"/>
      <c r="D79" s="48"/>
      <c r="E79" s="57"/>
      <c r="F79" s="48"/>
      <c r="G79" s="57"/>
    </row>
    <row r="80" spans="1:7" ht="15">
      <c r="A80" s="51"/>
      <c r="B80" s="52"/>
      <c r="C80" s="52"/>
      <c r="D80" s="51"/>
      <c r="E80" s="53"/>
      <c r="F80" s="51"/>
      <c r="G80" s="53"/>
    </row>
    <row r="81" spans="1:7" ht="15">
      <c r="A81" s="51"/>
      <c r="B81" s="52"/>
      <c r="C81" s="52"/>
      <c r="D81" s="51"/>
      <c r="E81" s="53"/>
      <c r="F81" s="51"/>
      <c r="G81" s="53"/>
    </row>
    <row r="82" spans="1:7" ht="15">
      <c r="A82" s="51"/>
      <c r="B82" s="52"/>
      <c r="C82" s="52"/>
      <c r="D82" s="51"/>
      <c r="E82" s="53"/>
      <c r="F82" s="51"/>
      <c r="G82" s="53"/>
    </row>
    <row r="83" spans="1:7" ht="15">
      <c r="A83" s="51"/>
      <c r="B83" s="52"/>
      <c r="C83" s="52"/>
      <c r="D83" s="51"/>
      <c r="E83" s="53"/>
      <c r="F83" s="51"/>
      <c r="G83" s="53"/>
    </row>
    <row r="84" spans="1:7" ht="15">
      <c r="A84" s="51"/>
      <c r="B84" s="52"/>
      <c r="C84" s="52"/>
      <c r="D84" s="51"/>
      <c r="E84" s="53"/>
      <c r="F84" s="51"/>
      <c r="G84" s="53"/>
    </row>
    <row r="85" spans="1:7" ht="15">
      <c r="A85" s="51"/>
      <c r="B85" s="52"/>
      <c r="C85" s="52"/>
      <c r="D85" s="51"/>
      <c r="E85" s="53"/>
      <c r="F85" s="51"/>
      <c r="G85" s="53"/>
    </row>
    <row r="86" spans="1:7" ht="15">
      <c r="A86" s="51"/>
      <c r="B86" s="52"/>
      <c r="C86" s="52"/>
      <c r="D86" s="51"/>
      <c r="E86" s="53"/>
      <c r="F86" s="51"/>
      <c r="G86" s="53"/>
    </row>
    <row r="87" spans="1:7" ht="15">
      <c r="A87" s="51"/>
      <c r="B87" s="52"/>
      <c r="C87" s="52"/>
      <c r="D87" s="51"/>
      <c r="E87" s="53"/>
      <c r="F87" s="51"/>
      <c r="G87" s="53"/>
    </row>
    <row r="88" spans="1:7" ht="15">
      <c r="A88" s="51"/>
      <c r="B88" s="52"/>
      <c r="C88" s="52"/>
      <c r="D88" s="51"/>
      <c r="E88" s="53"/>
      <c r="F88" s="51"/>
      <c r="G88" s="53"/>
    </row>
    <row r="89" spans="1:7" ht="15">
      <c r="A89" s="51"/>
      <c r="B89" s="52"/>
      <c r="C89" s="52"/>
      <c r="D89" s="51"/>
      <c r="E89" s="53"/>
      <c r="F89" s="51"/>
      <c r="G89" s="53"/>
    </row>
    <row r="90" spans="1:7" ht="15">
      <c r="A90" s="51"/>
      <c r="B90" s="52"/>
      <c r="C90" s="52"/>
      <c r="D90" s="51"/>
      <c r="E90" s="53"/>
      <c r="F90" s="51"/>
      <c r="G90" s="53"/>
    </row>
    <row r="91" spans="1:7" ht="15">
      <c r="A91" s="51"/>
      <c r="B91" s="52"/>
      <c r="C91" s="52"/>
      <c r="D91" s="51"/>
      <c r="E91" s="53"/>
      <c r="F91" s="51"/>
      <c r="G91" s="53"/>
    </row>
    <row r="92" spans="1:7" ht="15">
      <c r="A92" s="51"/>
      <c r="B92" s="52"/>
      <c r="C92" s="52"/>
      <c r="D92" s="51"/>
      <c r="E92" s="53"/>
      <c r="F92" s="51"/>
      <c r="G92" s="53"/>
    </row>
    <row r="93" spans="1:7" ht="15">
      <c r="A93" s="51"/>
      <c r="B93" s="52"/>
      <c r="C93" s="52"/>
      <c r="D93" s="51"/>
      <c r="E93" s="53"/>
      <c r="F93" s="51"/>
      <c r="G93" s="53"/>
    </row>
    <row r="94" spans="1:7" ht="15">
      <c r="A94" s="51"/>
      <c r="B94" s="52"/>
      <c r="C94" s="52"/>
      <c r="D94" s="51"/>
      <c r="E94" s="53"/>
      <c r="F94" s="51"/>
      <c r="G94" s="53"/>
    </row>
    <row r="95" spans="1:7" ht="15">
      <c r="A95" s="55"/>
      <c r="B95" s="52"/>
      <c r="C95" s="52"/>
      <c r="D95" s="55"/>
      <c r="E95" s="53"/>
      <c r="F95" s="55"/>
      <c r="G95" s="53"/>
    </row>
    <row r="96" spans="1:7" ht="15">
      <c r="A96" s="55"/>
      <c r="B96" s="52"/>
      <c r="C96" s="52"/>
      <c r="D96" s="55"/>
      <c r="E96" s="53"/>
      <c r="F96" s="55"/>
      <c r="G96" s="53"/>
    </row>
    <row r="97" spans="1:7" ht="15">
      <c r="A97" s="56"/>
      <c r="B97" s="49"/>
      <c r="C97" s="49"/>
      <c r="D97" s="56"/>
      <c r="E97" s="57"/>
      <c r="F97" s="56"/>
      <c r="G97" s="57"/>
    </row>
    <row r="98" spans="1:7" ht="15">
      <c r="A98" s="58"/>
      <c r="B98" s="59"/>
      <c r="C98" s="59"/>
      <c r="D98" s="48"/>
      <c r="E98" s="60"/>
      <c r="F98" s="48"/>
      <c r="G98" s="60"/>
    </row>
    <row r="99" spans="1:7" ht="15">
      <c r="A99" s="48"/>
      <c r="B99" s="59"/>
      <c r="C99" s="59"/>
      <c r="D99" s="48"/>
      <c r="E99" s="60"/>
      <c r="F99" s="48"/>
      <c r="G99" s="60"/>
    </row>
    <row r="100" spans="1:7" ht="15">
      <c r="A100" s="48"/>
      <c r="B100" s="59"/>
      <c r="C100" s="59"/>
      <c r="D100" s="48"/>
      <c r="E100" s="60"/>
      <c r="F100" s="48"/>
      <c r="G100" s="60"/>
    </row>
    <row r="101" spans="1:7" ht="15">
      <c r="A101" s="61"/>
      <c r="B101" s="59"/>
      <c r="C101" s="59"/>
      <c r="D101" s="48"/>
      <c r="E101" s="60"/>
      <c r="F101" s="48"/>
      <c r="G101" s="60"/>
    </row>
    <row r="102" spans="1:7" ht="15">
      <c r="A102" s="61"/>
      <c r="B102" s="59"/>
      <c r="C102" s="59"/>
      <c r="D102" s="48"/>
      <c r="E102" s="60"/>
      <c r="F102" s="48"/>
      <c r="G102" s="60"/>
    </row>
    <row r="103" spans="1:7" ht="15">
      <c r="A103" s="61"/>
      <c r="B103" s="59"/>
      <c r="C103" s="59"/>
      <c r="D103" s="48"/>
      <c r="E103" s="60"/>
      <c r="F103" s="48"/>
      <c r="G103" s="60"/>
    </row>
    <row r="104" spans="1:7" ht="15">
      <c r="A104" s="61"/>
      <c r="B104" s="59"/>
      <c r="C104" s="59"/>
      <c r="D104" s="48"/>
      <c r="E104" s="60"/>
      <c r="F104" s="48"/>
      <c r="G104" s="60"/>
    </row>
    <row r="105" spans="1:7" ht="15">
      <c r="A105" s="48"/>
      <c r="B105" s="49"/>
      <c r="C105" s="49"/>
      <c r="D105" s="48"/>
      <c r="E105" s="57"/>
      <c r="F105" s="48"/>
      <c r="G105" s="57"/>
    </row>
    <row r="106" spans="1:7" ht="15">
      <c r="A106" s="48"/>
      <c r="B106" s="49"/>
      <c r="C106" s="49"/>
      <c r="D106" s="48"/>
      <c r="E106" s="57"/>
      <c r="F106" s="48"/>
      <c r="G106" s="57"/>
    </row>
    <row r="107" spans="1:7" ht="15">
      <c r="A107" s="48"/>
      <c r="B107" s="49"/>
      <c r="C107" s="49"/>
      <c r="D107" s="48"/>
      <c r="E107" s="57"/>
      <c r="F107" s="48"/>
      <c r="G107" s="57"/>
    </row>
    <row r="108" spans="1:7" ht="15">
      <c r="A108" s="48"/>
      <c r="B108" s="49"/>
      <c r="C108" s="49"/>
      <c r="D108" s="48"/>
      <c r="E108" s="57"/>
      <c r="F108" s="48"/>
      <c r="G108" s="57"/>
    </row>
    <row r="109" spans="1:7" ht="15">
      <c r="A109" s="48"/>
      <c r="B109" s="49"/>
      <c r="C109" s="49"/>
      <c r="D109" s="48"/>
      <c r="E109" s="57"/>
      <c r="F109" s="48"/>
      <c r="G109" s="57"/>
    </row>
    <row r="110" spans="1:7" ht="15">
      <c r="A110" s="48"/>
      <c r="B110" s="49"/>
      <c r="C110" s="49"/>
      <c r="D110" s="48"/>
      <c r="E110" s="57"/>
      <c r="F110" s="48"/>
      <c r="G110" s="57"/>
    </row>
    <row r="111" spans="1:7" ht="15">
      <c r="A111" s="48"/>
      <c r="B111" s="49"/>
      <c r="C111" s="49"/>
      <c r="D111" s="48"/>
      <c r="E111" s="57"/>
      <c r="F111" s="48"/>
      <c r="G111" s="57"/>
    </row>
    <row r="112" spans="1:7" ht="15">
      <c r="A112" s="48"/>
      <c r="B112" s="49"/>
      <c r="C112" s="49"/>
      <c r="D112" s="48"/>
      <c r="E112" s="57"/>
      <c r="F112" s="48"/>
      <c r="G112" s="57"/>
    </row>
    <row r="113" spans="1:7" ht="15">
      <c r="A113" s="48"/>
      <c r="B113" s="49"/>
      <c r="C113" s="49"/>
      <c r="D113" s="48"/>
      <c r="E113" s="57"/>
      <c r="F113" s="48"/>
      <c r="G113" s="57"/>
    </row>
    <row r="114" spans="1:7" ht="15">
      <c r="A114" s="48"/>
      <c r="B114" s="49"/>
      <c r="C114" s="49"/>
      <c r="D114" s="48"/>
      <c r="E114" s="57"/>
      <c r="F114" s="48"/>
      <c r="G114" s="57"/>
    </row>
    <row r="115" spans="1:7" ht="15">
      <c r="A115" s="48"/>
      <c r="B115" s="49"/>
      <c r="C115" s="49"/>
      <c r="D115" s="48"/>
      <c r="E115" s="57"/>
      <c r="F115" s="48"/>
      <c r="G115" s="57"/>
    </row>
    <row r="116" spans="1:7" ht="15">
      <c r="A116" s="48"/>
      <c r="B116" s="49"/>
      <c r="C116" s="49"/>
      <c r="D116" s="48"/>
      <c r="E116" s="57"/>
      <c r="F116" s="48"/>
      <c r="G116" s="57"/>
    </row>
    <row r="117" spans="1:7" ht="15">
      <c r="A117" s="48"/>
      <c r="B117" s="49"/>
      <c r="C117" s="49"/>
      <c r="D117" s="48"/>
      <c r="E117" s="57"/>
      <c r="F117" s="48"/>
      <c r="G117" s="57"/>
    </row>
    <row r="118" spans="1:7" ht="15">
      <c r="A118" s="48"/>
      <c r="B118" s="49"/>
      <c r="C118" s="49"/>
      <c r="D118" s="48"/>
      <c r="E118" s="57"/>
      <c r="F118" s="48"/>
      <c r="G118" s="57"/>
    </row>
    <row r="119" spans="1:7" ht="15">
      <c r="A119" s="48"/>
      <c r="B119" s="49"/>
      <c r="C119" s="49"/>
      <c r="D119" s="48"/>
      <c r="E119" s="57"/>
      <c r="F119" s="48"/>
      <c r="G119" s="57"/>
    </row>
    <row r="120" spans="1:7" ht="15">
      <c r="A120" s="48"/>
      <c r="B120" s="49"/>
      <c r="C120" s="49"/>
      <c r="D120" s="48"/>
      <c r="E120" s="57"/>
      <c r="F120" s="48"/>
      <c r="G120" s="57"/>
    </row>
    <row r="121" spans="1:7" ht="15">
      <c r="A121" s="48"/>
      <c r="B121" s="49"/>
      <c r="C121" s="49"/>
      <c r="D121" s="48"/>
      <c r="E121" s="57"/>
      <c r="F121" s="48"/>
      <c r="G121" s="57"/>
    </row>
    <row r="122" spans="1:7" ht="15">
      <c r="A122" s="48"/>
      <c r="B122" s="49"/>
      <c r="C122" s="49"/>
      <c r="D122" s="48"/>
      <c r="E122" s="57"/>
      <c r="F122" s="48"/>
      <c r="G122" s="57"/>
    </row>
    <row r="123" spans="1:7" ht="15">
      <c r="A123" s="48"/>
      <c r="B123" s="49"/>
      <c r="C123" s="49"/>
      <c r="D123" s="48"/>
      <c r="E123" s="57"/>
      <c r="F123" s="48"/>
      <c r="G123" s="57"/>
    </row>
    <row r="124" spans="1:7" ht="15">
      <c r="A124" s="48"/>
      <c r="B124" s="49"/>
      <c r="C124" s="49"/>
      <c r="D124" s="48"/>
      <c r="E124" s="57"/>
      <c r="F124" s="48"/>
      <c r="G124" s="57"/>
    </row>
    <row r="125" spans="1:7" ht="15">
      <c r="A125" s="48"/>
      <c r="B125" s="49"/>
      <c r="C125" s="49"/>
      <c r="D125" s="48"/>
      <c r="E125" s="57"/>
      <c r="F125" s="48"/>
      <c r="G125" s="57"/>
    </row>
    <row r="126" spans="1:7" ht="15">
      <c r="A126" s="48"/>
      <c r="B126" s="49"/>
      <c r="C126" s="49"/>
      <c r="D126" s="48"/>
      <c r="E126" s="57"/>
      <c r="F126" s="48"/>
      <c r="G126" s="57"/>
    </row>
    <row r="127" spans="1:7" ht="15">
      <c r="A127" s="48"/>
      <c r="B127" s="49"/>
      <c r="C127" s="49"/>
      <c r="D127" s="48"/>
      <c r="E127" s="57"/>
      <c r="F127" s="48"/>
      <c r="G127" s="57"/>
    </row>
    <row r="128" spans="1:7" ht="15">
      <c r="A128" s="48"/>
      <c r="B128" s="49"/>
      <c r="C128" s="49"/>
      <c r="D128" s="48"/>
      <c r="E128" s="57"/>
      <c r="F128" s="48"/>
      <c r="G128" s="57"/>
    </row>
    <row r="129" spans="1:7" ht="15">
      <c r="A129" s="48"/>
      <c r="B129" s="49"/>
      <c r="C129" s="49"/>
      <c r="D129" s="48"/>
      <c r="E129" s="57"/>
      <c r="F129" s="48"/>
      <c r="G129" s="57"/>
    </row>
  </sheetData>
  <sheetProtection/>
  <mergeCells count="15">
    <mergeCell ref="A6:G6"/>
    <mergeCell ref="A7:G7"/>
    <mergeCell ref="A8:G8"/>
    <mergeCell ref="D10:E10"/>
    <mergeCell ref="F10:G10"/>
    <mergeCell ref="F44:G44"/>
    <mergeCell ref="F39:G39"/>
    <mergeCell ref="F45:G45"/>
    <mergeCell ref="D11:E12"/>
    <mergeCell ref="F11:G11"/>
    <mergeCell ref="F12:G12"/>
    <mergeCell ref="F38:G38"/>
    <mergeCell ref="B45:D45"/>
    <mergeCell ref="A39:E39"/>
    <mergeCell ref="A44:E44"/>
  </mergeCells>
  <printOptions horizontalCentered="1"/>
  <pageMargins left="0.5" right="0.2" top="0.75" bottom="0.5" header="0.5" footer="0.25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0"/>
  <sheetViews>
    <sheetView showGridLines="0" zoomScalePageLayoutView="0" workbookViewId="0" topLeftCell="A1">
      <selection activeCell="A7" sqref="A7:IV7"/>
    </sheetView>
  </sheetViews>
  <sheetFormatPr defaultColWidth="9.140625" defaultRowHeight="12.75"/>
  <cols>
    <col min="1" max="1" width="5.28125" style="64" customWidth="1"/>
    <col min="2" max="2" width="38.421875" style="64" customWidth="1"/>
    <col min="3" max="3" width="5.8515625" style="117" bestFit="1" customWidth="1"/>
    <col min="4" max="4" width="21.7109375" style="2" customWidth="1"/>
    <col min="5" max="5" width="24.28125" style="5" bestFit="1" customWidth="1"/>
    <col min="6" max="7" width="11.7109375" style="64" bestFit="1" customWidth="1"/>
    <col min="8" max="16384" width="9.140625" style="64" customWidth="1"/>
  </cols>
  <sheetData>
    <row r="1" spans="1:5" ht="15.75">
      <c r="A1" s="1" t="s">
        <v>0</v>
      </c>
      <c r="C1" s="65"/>
      <c r="D1" s="5"/>
      <c r="E1" s="66" t="s">
        <v>171</v>
      </c>
    </row>
    <row r="2" spans="1:5" ht="21.75" customHeight="1">
      <c r="A2" s="6" t="s">
        <v>2</v>
      </c>
      <c r="C2" s="65"/>
      <c r="D2" s="67"/>
      <c r="E2" s="8"/>
    </row>
    <row r="3" spans="1:5" ht="15.75">
      <c r="A3" s="6"/>
      <c r="C3" s="65"/>
      <c r="D3" s="67"/>
      <c r="E3" s="8"/>
    </row>
    <row r="4" spans="1:5" ht="15.75" hidden="1">
      <c r="A4" s="6"/>
      <c r="C4" s="65"/>
      <c r="D4" s="67"/>
      <c r="E4" s="8"/>
    </row>
    <row r="5" spans="1:5" ht="23.25">
      <c r="A5" s="299" t="s">
        <v>172</v>
      </c>
      <c r="B5" s="299"/>
      <c r="C5" s="299"/>
      <c r="D5" s="299"/>
      <c r="E5" s="299"/>
    </row>
    <row r="6" spans="1:5" ht="23.25">
      <c r="A6" s="299" t="s">
        <v>314</v>
      </c>
      <c r="B6" s="299"/>
      <c r="C6" s="299"/>
      <c r="D6" s="299"/>
      <c r="E6" s="299"/>
    </row>
    <row r="7" spans="1:5" ht="23.25" hidden="1">
      <c r="A7" s="68"/>
      <c r="B7" s="68"/>
      <c r="C7" s="68"/>
      <c r="D7" s="68"/>
      <c r="E7" s="68"/>
    </row>
    <row r="8" spans="1:4" ht="19.5" customHeight="1">
      <c r="A8" s="69" t="s">
        <v>173</v>
      </c>
      <c r="B8" s="70"/>
      <c r="C8" s="71"/>
      <c r="D8" s="5"/>
    </row>
    <row r="9" spans="1:5" ht="12.75">
      <c r="A9" s="72"/>
      <c r="B9" s="72"/>
      <c r="C9" s="65"/>
      <c r="D9" s="5"/>
      <c r="E9" s="5" t="s">
        <v>7</v>
      </c>
    </row>
    <row r="10" spans="1:5" ht="23.25" customHeight="1">
      <c r="A10" s="73" t="s">
        <v>174</v>
      </c>
      <c r="B10" s="74" t="s">
        <v>175</v>
      </c>
      <c r="C10" s="75" t="s">
        <v>289</v>
      </c>
      <c r="D10" s="76" t="s">
        <v>176</v>
      </c>
      <c r="E10" s="76" t="s">
        <v>177</v>
      </c>
    </row>
    <row r="11" spans="1:7" s="157" customFormat="1" ht="15.75">
      <c r="A11" s="254" t="s">
        <v>18</v>
      </c>
      <c r="B11" s="255" t="s">
        <v>178</v>
      </c>
      <c r="C11" s="256">
        <v>100</v>
      </c>
      <c r="D11" s="257">
        <v>38759065652</v>
      </c>
      <c r="E11" s="257">
        <v>38374143453</v>
      </c>
      <c r="F11" s="67"/>
      <c r="G11" s="67"/>
    </row>
    <row r="12" spans="1:7" s="157" customFormat="1" ht="12.75">
      <c r="A12" s="258">
        <v>1</v>
      </c>
      <c r="B12" s="259" t="s">
        <v>19</v>
      </c>
      <c r="C12" s="258">
        <v>110</v>
      </c>
      <c r="D12" s="241">
        <v>1686142933</v>
      </c>
      <c r="E12" s="241">
        <v>3867350467</v>
      </c>
      <c r="G12" s="67"/>
    </row>
    <row r="13" spans="1:5" s="157" customFormat="1" ht="12.75">
      <c r="A13" s="86">
        <v>2</v>
      </c>
      <c r="B13" s="260" t="s">
        <v>179</v>
      </c>
      <c r="C13" s="86">
        <v>120</v>
      </c>
      <c r="D13" s="14"/>
      <c r="E13" s="14"/>
    </row>
    <row r="14" spans="1:5" s="157" customFormat="1" ht="12.75">
      <c r="A14" s="86">
        <v>3</v>
      </c>
      <c r="B14" s="260" t="s">
        <v>29</v>
      </c>
      <c r="C14" s="86">
        <v>130</v>
      </c>
      <c r="D14" s="14">
        <v>12073903266</v>
      </c>
      <c r="E14" s="14">
        <v>3037046503</v>
      </c>
    </row>
    <row r="15" spans="1:5" s="157" customFormat="1" ht="12.75">
      <c r="A15" s="86">
        <v>4</v>
      </c>
      <c r="B15" s="260" t="s">
        <v>38</v>
      </c>
      <c r="C15" s="86">
        <v>140</v>
      </c>
      <c r="D15" s="14">
        <v>22615856581</v>
      </c>
      <c r="E15" s="14">
        <v>29503670483</v>
      </c>
    </row>
    <row r="16" spans="1:5" s="157" customFormat="1" ht="12.75">
      <c r="A16" s="86">
        <v>5</v>
      </c>
      <c r="B16" s="260" t="s">
        <v>42</v>
      </c>
      <c r="C16" s="86">
        <v>150</v>
      </c>
      <c r="D16" s="14">
        <v>2383162872</v>
      </c>
      <c r="E16" s="14">
        <v>1966076000</v>
      </c>
    </row>
    <row r="17" spans="1:7" s="157" customFormat="1" ht="15.75">
      <c r="A17" s="254" t="s">
        <v>23</v>
      </c>
      <c r="B17" s="255" t="s">
        <v>180</v>
      </c>
      <c r="C17" s="256">
        <v>200</v>
      </c>
      <c r="D17" s="257">
        <v>26366088622</v>
      </c>
      <c r="E17" s="257">
        <v>27682774671</v>
      </c>
      <c r="F17" s="67"/>
      <c r="G17" s="67"/>
    </row>
    <row r="18" spans="1:5" s="157" customFormat="1" ht="12.75">
      <c r="A18" s="258">
        <v>1</v>
      </c>
      <c r="B18" s="259" t="s">
        <v>49</v>
      </c>
      <c r="C18" s="261">
        <v>210</v>
      </c>
      <c r="D18" s="215"/>
      <c r="E18" s="215"/>
    </row>
    <row r="19" spans="1:7" ht="12.75">
      <c r="A19" s="81">
        <v>2</v>
      </c>
      <c r="B19" s="80" t="s">
        <v>57</v>
      </c>
      <c r="C19" s="82">
        <v>220</v>
      </c>
      <c r="D19" s="10">
        <v>26326088622</v>
      </c>
      <c r="E19" s="10">
        <v>27642774671</v>
      </c>
      <c r="F19" s="2"/>
      <c r="G19" s="2"/>
    </row>
    <row r="20" spans="1:7" ht="12.75">
      <c r="A20" s="81"/>
      <c r="B20" s="83" t="s">
        <v>273</v>
      </c>
      <c r="C20" s="81">
        <v>221</v>
      </c>
      <c r="D20" s="11">
        <v>16190788030</v>
      </c>
      <c r="E20" s="11">
        <v>17511228281</v>
      </c>
      <c r="G20" s="2"/>
    </row>
    <row r="21" spans="1:5" ht="12.75">
      <c r="A21" s="81"/>
      <c r="B21" s="83" t="s">
        <v>274</v>
      </c>
      <c r="C21" s="81">
        <v>227</v>
      </c>
      <c r="D21" s="11">
        <v>962960</v>
      </c>
      <c r="E21" s="11"/>
    </row>
    <row r="22" spans="1:5" ht="12.75">
      <c r="A22" s="81"/>
      <c r="B22" s="83" t="s">
        <v>275</v>
      </c>
      <c r="C22" s="81">
        <v>224</v>
      </c>
      <c r="D22" s="11"/>
      <c r="E22" s="11"/>
    </row>
    <row r="23" spans="1:5" ht="12.75">
      <c r="A23" s="81"/>
      <c r="B23" s="83" t="s">
        <v>276</v>
      </c>
      <c r="C23" s="81">
        <v>230</v>
      </c>
      <c r="D23" s="11">
        <v>10134337632</v>
      </c>
      <c r="E23" s="11">
        <v>10131546390</v>
      </c>
    </row>
    <row r="24" spans="1:5" ht="12.75">
      <c r="A24" s="81">
        <v>3</v>
      </c>
      <c r="B24" s="80" t="s">
        <v>65</v>
      </c>
      <c r="C24" s="82">
        <v>240</v>
      </c>
      <c r="D24" s="84"/>
      <c r="E24" s="84"/>
    </row>
    <row r="25" spans="1:5" ht="12.75">
      <c r="A25" s="81">
        <v>4</v>
      </c>
      <c r="B25" s="80" t="s">
        <v>67</v>
      </c>
      <c r="C25" s="82">
        <v>250</v>
      </c>
      <c r="D25" s="11">
        <v>40000000</v>
      </c>
      <c r="E25" s="11">
        <v>40000000</v>
      </c>
    </row>
    <row r="26" spans="1:5" ht="12.75">
      <c r="A26" s="81">
        <v>5</v>
      </c>
      <c r="B26" s="80" t="s">
        <v>73</v>
      </c>
      <c r="C26" s="82">
        <v>260</v>
      </c>
      <c r="D26" s="10"/>
      <c r="E26" s="10"/>
    </row>
    <row r="27" spans="1:6" s="157" customFormat="1" ht="30.75" customHeight="1">
      <c r="A27" s="254" t="s">
        <v>28</v>
      </c>
      <c r="B27" s="255" t="s">
        <v>181</v>
      </c>
      <c r="C27" s="256">
        <v>250</v>
      </c>
      <c r="D27" s="257">
        <v>65125154274</v>
      </c>
      <c r="E27" s="257">
        <v>66056918124</v>
      </c>
      <c r="F27" s="67"/>
    </row>
    <row r="28" spans="1:7" s="157" customFormat="1" ht="15.75">
      <c r="A28" s="254" t="s">
        <v>37</v>
      </c>
      <c r="B28" s="255" t="s">
        <v>182</v>
      </c>
      <c r="C28" s="256">
        <v>300</v>
      </c>
      <c r="D28" s="257">
        <v>20419097716</v>
      </c>
      <c r="E28" s="257">
        <v>20772063021</v>
      </c>
      <c r="F28" s="67"/>
      <c r="G28" s="67"/>
    </row>
    <row r="29" spans="1:5" s="157" customFormat="1" ht="12.75">
      <c r="A29" s="258">
        <v>1</v>
      </c>
      <c r="B29" s="259" t="s">
        <v>81</v>
      </c>
      <c r="C29" s="258">
        <v>310</v>
      </c>
      <c r="D29" s="241">
        <v>17907885703</v>
      </c>
      <c r="E29" s="241">
        <v>19882863021</v>
      </c>
    </row>
    <row r="30" spans="1:5" s="157" customFormat="1" ht="12.75">
      <c r="A30" s="86">
        <v>2</v>
      </c>
      <c r="B30" s="260" t="s">
        <v>96</v>
      </c>
      <c r="C30" s="86">
        <v>320</v>
      </c>
      <c r="D30" s="12">
        <v>2511212013</v>
      </c>
      <c r="E30" s="12">
        <v>889200000</v>
      </c>
    </row>
    <row r="31" spans="1:7" s="157" customFormat="1" ht="15.75">
      <c r="A31" s="254" t="s">
        <v>41</v>
      </c>
      <c r="B31" s="255" t="s">
        <v>183</v>
      </c>
      <c r="C31" s="256">
        <v>400</v>
      </c>
      <c r="D31" s="257">
        <v>44706056558</v>
      </c>
      <c r="E31" s="257">
        <v>45284855103</v>
      </c>
      <c r="F31" s="67"/>
      <c r="G31" s="67"/>
    </row>
    <row r="32" spans="1:7" ht="12.75">
      <c r="A32" s="79">
        <v>1</v>
      </c>
      <c r="B32" s="78" t="s">
        <v>107</v>
      </c>
      <c r="C32" s="79">
        <v>410</v>
      </c>
      <c r="D32" s="18">
        <v>44706056558</v>
      </c>
      <c r="E32" s="18">
        <v>45284855103</v>
      </c>
      <c r="F32" s="2"/>
      <c r="G32" s="2"/>
    </row>
    <row r="33" spans="1:5" ht="12.75">
      <c r="A33" s="81"/>
      <c r="B33" s="83" t="s">
        <v>277</v>
      </c>
      <c r="C33" s="81">
        <v>411</v>
      </c>
      <c r="D33" s="11">
        <v>30000000000</v>
      </c>
      <c r="E33" s="11">
        <v>30000000000</v>
      </c>
    </row>
    <row r="34" spans="1:5" ht="12.75">
      <c r="A34" s="81"/>
      <c r="B34" s="83" t="s">
        <v>278</v>
      </c>
      <c r="C34" s="81">
        <v>412</v>
      </c>
      <c r="D34" s="11"/>
      <c r="E34" s="11"/>
    </row>
    <row r="35" spans="1:5" ht="12.75">
      <c r="A35" s="81"/>
      <c r="B35" s="83" t="s">
        <v>279</v>
      </c>
      <c r="C35" s="81">
        <v>412</v>
      </c>
      <c r="D35" s="11"/>
      <c r="E35" s="11"/>
    </row>
    <row r="36" spans="1:5" ht="12.75">
      <c r="A36" s="81"/>
      <c r="B36" s="83" t="s">
        <v>281</v>
      </c>
      <c r="C36" s="81">
        <v>413</v>
      </c>
      <c r="D36" s="266">
        <v>-1405126159</v>
      </c>
      <c r="E36" s="266">
        <v>-1405126159</v>
      </c>
    </row>
    <row r="37" spans="1:5" ht="12.75">
      <c r="A37" s="81"/>
      <c r="B37" s="83" t="s">
        <v>280</v>
      </c>
      <c r="C37" s="81">
        <v>414</v>
      </c>
      <c r="D37" s="11"/>
      <c r="E37" s="11"/>
    </row>
    <row r="38" spans="1:5" ht="12.75">
      <c r="A38" s="81"/>
      <c r="B38" s="85" t="s">
        <v>282</v>
      </c>
      <c r="C38" s="86">
        <v>415</v>
      </c>
      <c r="D38" s="14"/>
      <c r="E38" s="14"/>
    </row>
    <row r="39" spans="1:5" ht="12.75">
      <c r="A39" s="81"/>
      <c r="B39" s="83" t="s">
        <v>283</v>
      </c>
      <c r="C39" s="81">
        <v>416</v>
      </c>
      <c r="D39" s="11">
        <f>6150579898+3173831343+1590281397</f>
        <v>10914692638</v>
      </c>
      <c r="E39" s="11">
        <f>6150579898+3173831343+1590281397</f>
        <v>10914692638</v>
      </c>
    </row>
    <row r="40" spans="1:5" ht="12.75">
      <c r="A40" s="81"/>
      <c r="B40" s="83" t="s">
        <v>284</v>
      </c>
      <c r="C40" s="81">
        <v>419</v>
      </c>
      <c r="D40" s="17">
        <v>5196490079</v>
      </c>
      <c r="E40" s="17">
        <v>5775288624</v>
      </c>
    </row>
    <row r="41" spans="1:5" ht="12.75">
      <c r="A41" s="81"/>
      <c r="B41" s="83" t="s">
        <v>285</v>
      </c>
      <c r="C41" s="81"/>
      <c r="D41" s="80"/>
      <c r="E41" s="80"/>
    </row>
    <row r="42" spans="1:5" ht="12.75">
      <c r="A42" s="81">
        <v>2</v>
      </c>
      <c r="B42" s="80" t="s">
        <v>120</v>
      </c>
      <c r="C42" s="81">
        <v>420</v>
      </c>
      <c r="D42" s="11"/>
      <c r="E42" s="11"/>
    </row>
    <row r="43" spans="1:5" ht="12.75">
      <c r="A43" s="80"/>
      <c r="B43" s="83" t="s">
        <v>286</v>
      </c>
      <c r="C43" s="81">
        <v>421</v>
      </c>
      <c r="D43" s="11"/>
      <c r="E43" s="11"/>
    </row>
    <row r="44" spans="1:5" ht="12.75">
      <c r="A44" s="80"/>
      <c r="B44" s="83" t="s">
        <v>287</v>
      </c>
      <c r="C44" s="81">
        <v>422</v>
      </c>
      <c r="D44" s="10"/>
      <c r="E44" s="10"/>
    </row>
    <row r="45" spans="1:5" ht="12.75">
      <c r="A45" s="87"/>
      <c r="B45" s="88" t="s">
        <v>288</v>
      </c>
      <c r="C45" s="89">
        <v>423</v>
      </c>
      <c r="D45" s="16"/>
      <c r="E45" s="16"/>
    </row>
    <row r="46" spans="1:7" s="157" customFormat="1" ht="15.75">
      <c r="A46" s="254" t="s">
        <v>184</v>
      </c>
      <c r="B46" s="255" t="s">
        <v>185</v>
      </c>
      <c r="C46" s="256">
        <v>430</v>
      </c>
      <c r="D46" s="257">
        <v>65125154274</v>
      </c>
      <c r="E46" s="257">
        <v>66056918124</v>
      </c>
      <c r="F46" s="67"/>
      <c r="G46" s="67"/>
    </row>
    <row r="47" spans="1:7" s="77" customFormat="1" ht="15.75">
      <c r="A47" s="90"/>
      <c r="B47" s="91"/>
      <c r="C47" s="92"/>
      <c r="D47" s="93"/>
      <c r="E47" s="94"/>
      <c r="F47" s="15"/>
      <c r="G47" s="15"/>
    </row>
    <row r="48" spans="1:5" ht="12.75">
      <c r="A48" s="72"/>
      <c r="B48" s="95"/>
      <c r="C48" s="65"/>
      <c r="D48" s="272"/>
      <c r="E48" s="272"/>
    </row>
    <row r="49" spans="1:5" s="67" customFormat="1" ht="23.25">
      <c r="A49" s="96" t="s">
        <v>186</v>
      </c>
      <c r="C49" s="97"/>
      <c r="D49" s="98"/>
      <c r="E49" s="98"/>
    </row>
    <row r="50" spans="1:5" s="67" customFormat="1" ht="12.75">
      <c r="A50" s="99"/>
      <c r="B50" s="98"/>
      <c r="C50" s="100"/>
      <c r="D50" s="300" t="s">
        <v>7</v>
      </c>
      <c r="E50" s="300"/>
    </row>
    <row r="51" spans="1:5" s="104" customFormat="1" ht="12.75">
      <c r="A51" s="101"/>
      <c r="B51" s="102" t="s">
        <v>127</v>
      </c>
      <c r="C51" s="164" t="s">
        <v>15</v>
      </c>
      <c r="D51" s="103" t="s">
        <v>187</v>
      </c>
      <c r="E51" s="103" t="s">
        <v>188</v>
      </c>
    </row>
    <row r="52" spans="1:5" s="67" customFormat="1" ht="12.75">
      <c r="A52" s="105">
        <v>1</v>
      </c>
      <c r="B52" s="106" t="s">
        <v>189</v>
      </c>
      <c r="C52" s="105">
        <v>1</v>
      </c>
      <c r="D52" s="106">
        <v>45572495018</v>
      </c>
      <c r="E52" s="106">
        <v>173502677298</v>
      </c>
    </row>
    <row r="53" spans="1:5" s="67" customFormat="1" ht="12.75">
      <c r="A53" s="13">
        <v>2</v>
      </c>
      <c r="B53" s="12" t="s">
        <v>190</v>
      </c>
      <c r="C53" s="107">
        <v>2</v>
      </c>
      <c r="D53" s="12">
        <v>0</v>
      </c>
      <c r="E53" s="106">
        <f>D53</f>
        <v>0</v>
      </c>
    </row>
    <row r="54" spans="1:5" s="67" customFormat="1" ht="12.75">
      <c r="A54" s="13">
        <v>3</v>
      </c>
      <c r="B54" s="12" t="s">
        <v>191</v>
      </c>
      <c r="C54" s="13">
        <v>10</v>
      </c>
      <c r="D54" s="106">
        <v>45572495018</v>
      </c>
      <c r="E54" s="106">
        <v>173502677298</v>
      </c>
    </row>
    <row r="55" spans="1:5" s="67" customFormat="1" ht="12.75">
      <c r="A55" s="13">
        <v>4</v>
      </c>
      <c r="B55" s="12" t="s">
        <v>192</v>
      </c>
      <c r="C55" s="107">
        <v>11</v>
      </c>
      <c r="D55" s="12">
        <v>39292767442</v>
      </c>
      <c r="E55" s="106">
        <v>151369477919</v>
      </c>
    </row>
    <row r="56" spans="1:5" s="67" customFormat="1" ht="12.75">
      <c r="A56" s="13">
        <v>5</v>
      </c>
      <c r="B56" s="12" t="s">
        <v>193</v>
      </c>
      <c r="C56" s="107">
        <v>20</v>
      </c>
      <c r="D56" s="12">
        <v>6279727576</v>
      </c>
      <c r="E56" s="106">
        <v>22133199379</v>
      </c>
    </row>
    <row r="57" spans="1:5" s="67" customFormat="1" ht="12.75">
      <c r="A57" s="13">
        <v>6</v>
      </c>
      <c r="B57" s="12" t="s">
        <v>194</v>
      </c>
      <c r="C57" s="107">
        <v>21</v>
      </c>
      <c r="D57" s="12">
        <v>24132820</v>
      </c>
      <c r="E57" s="106">
        <v>290369103</v>
      </c>
    </row>
    <row r="58" spans="1:5" s="67" customFormat="1" ht="12.75">
      <c r="A58" s="13">
        <v>7</v>
      </c>
      <c r="B58" s="12" t="s">
        <v>195</v>
      </c>
      <c r="C58" s="107">
        <v>22</v>
      </c>
      <c r="D58" s="12">
        <v>660223296</v>
      </c>
      <c r="E58" s="106">
        <v>2316444966</v>
      </c>
    </row>
    <row r="59" spans="1:5" s="67" customFormat="1" ht="12.75">
      <c r="A59" s="13">
        <v>8</v>
      </c>
      <c r="B59" s="12" t="s">
        <v>196</v>
      </c>
      <c r="C59" s="107">
        <v>24</v>
      </c>
      <c r="D59" s="12">
        <v>517994782</v>
      </c>
      <c r="E59" s="106">
        <v>2015024888</v>
      </c>
    </row>
    <row r="60" spans="1:5" s="67" customFormat="1" ht="12.75">
      <c r="A60" s="13">
        <v>9</v>
      </c>
      <c r="B60" s="12" t="s">
        <v>197</v>
      </c>
      <c r="C60" s="107">
        <v>25</v>
      </c>
      <c r="D60" s="12">
        <v>3404295608</v>
      </c>
      <c r="E60" s="106">
        <v>9598910857</v>
      </c>
    </row>
    <row r="61" spans="1:5" s="67" customFormat="1" ht="12.75">
      <c r="A61" s="13">
        <v>10</v>
      </c>
      <c r="B61" s="12" t="s">
        <v>198</v>
      </c>
      <c r="C61" s="107">
        <v>30</v>
      </c>
      <c r="D61" s="12">
        <v>1721346710</v>
      </c>
      <c r="E61" s="106">
        <v>8493187771</v>
      </c>
    </row>
    <row r="62" spans="1:5" s="67" customFormat="1" ht="12.75">
      <c r="A62" s="13">
        <v>11</v>
      </c>
      <c r="B62" s="12" t="s">
        <v>199</v>
      </c>
      <c r="C62" s="107">
        <v>31</v>
      </c>
      <c r="D62" s="12"/>
      <c r="E62" s="106">
        <v>120952380</v>
      </c>
    </row>
    <row r="63" spans="1:5" s="67" customFormat="1" ht="12.75">
      <c r="A63" s="13">
        <v>12</v>
      </c>
      <c r="B63" s="12" t="s">
        <v>200</v>
      </c>
      <c r="C63" s="107">
        <v>32</v>
      </c>
      <c r="D63" s="12"/>
      <c r="E63" s="106">
        <f>D63</f>
        <v>0</v>
      </c>
    </row>
    <row r="64" spans="1:5" s="67" customFormat="1" ht="12.75">
      <c r="A64" s="13">
        <v>13</v>
      </c>
      <c r="B64" s="12" t="s">
        <v>201</v>
      </c>
      <c r="C64" s="107">
        <v>40</v>
      </c>
      <c r="D64" s="12"/>
      <c r="E64" s="106">
        <v>120952380</v>
      </c>
    </row>
    <row r="65" spans="1:5" s="67" customFormat="1" ht="12.75">
      <c r="A65" s="13">
        <v>14</v>
      </c>
      <c r="B65" s="12" t="s">
        <v>202</v>
      </c>
      <c r="C65" s="107">
        <v>50</v>
      </c>
      <c r="D65" s="12">
        <v>1721346710</v>
      </c>
      <c r="E65" s="106">
        <v>8614140151</v>
      </c>
    </row>
    <row r="66" spans="1:5" s="67" customFormat="1" ht="12.75">
      <c r="A66" s="13">
        <v>15</v>
      </c>
      <c r="B66" s="12" t="s">
        <v>203</v>
      </c>
      <c r="C66" s="107">
        <v>51</v>
      </c>
      <c r="D66" s="12">
        <v>428246678</v>
      </c>
      <c r="E66" s="106">
        <v>1450983127</v>
      </c>
    </row>
    <row r="67" spans="1:5" s="67" customFormat="1" ht="12.75">
      <c r="A67" s="13">
        <v>16</v>
      </c>
      <c r="B67" s="12" t="s">
        <v>204</v>
      </c>
      <c r="C67" s="107">
        <v>60</v>
      </c>
      <c r="D67" s="12">
        <v>1293100033</v>
      </c>
      <c r="E67" s="106">
        <v>7163157024</v>
      </c>
    </row>
    <row r="68" spans="1:5" s="67" customFormat="1" ht="12.75">
      <c r="A68" s="13">
        <v>17</v>
      </c>
      <c r="B68" s="12" t="s">
        <v>205</v>
      </c>
      <c r="C68" s="107">
        <v>70</v>
      </c>
      <c r="D68" s="12"/>
      <c r="E68" s="12"/>
    </row>
    <row r="69" spans="1:5" s="67" customFormat="1" ht="12.75">
      <c r="A69" s="108">
        <v>18</v>
      </c>
      <c r="B69" s="109" t="s">
        <v>206</v>
      </c>
      <c r="C69" s="110"/>
      <c r="D69" s="109"/>
      <c r="E69" s="109"/>
    </row>
    <row r="70" spans="1:5" s="67" customFormat="1" ht="19.5" customHeight="1">
      <c r="A70" s="111"/>
      <c r="B70" s="112"/>
      <c r="C70" s="111"/>
      <c r="D70" s="112"/>
      <c r="E70" s="113"/>
    </row>
    <row r="71" spans="1:5" s="67" customFormat="1" ht="19.5" customHeight="1" hidden="1">
      <c r="A71" s="111"/>
      <c r="B71" s="112"/>
      <c r="C71" s="111"/>
      <c r="D71" s="112"/>
      <c r="E71" s="113"/>
    </row>
    <row r="72" spans="1:5" s="67" customFormat="1" ht="19.5" customHeight="1" hidden="1">
      <c r="A72" s="111"/>
      <c r="B72" s="112"/>
      <c r="C72" s="111"/>
      <c r="D72" s="112"/>
      <c r="E72" s="113"/>
    </row>
    <row r="73" spans="1:5" ht="12.75">
      <c r="A73" s="72"/>
      <c r="B73" s="72"/>
      <c r="C73" s="65"/>
      <c r="D73" s="297" t="s">
        <v>315</v>
      </c>
      <c r="E73" s="297"/>
    </row>
    <row r="74" spans="1:5" ht="12.75">
      <c r="A74" s="114" t="s">
        <v>296</v>
      </c>
      <c r="B74" s="115"/>
      <c r="C74" s="115"/>
      <c r="D74" s="298" t="s">
        <v>133</v>
      </c>
      <c r="E74" s="298"/>
    </row>
    <row r="75" spans="1:5" ht="12.75">
      <c r="A75" s="72"/>
      <c r="B75" s="72"/>
      <c r="C75" s="65"/>
      <c r="D75" s="116"/>
      <c r="E75" s="116"/>
    </row>
    <row r="76" spans="1:5" ht="12.75" hidden="1">
      <c r="A76" s="72"/>
      <c r="B76" s="72"/>
      <c r="C76" s="65"/>
      <c r="D76" s="116"/>
      <c r="E76" s="116"/>
    </row>
    <row r="77" spans="1:5" ht="12.75" hidden="1">
      <c r="A77" s="72"/>
      <c r="B77" s="72"/>
      <c r="C77" s="65"/>
      <c r="D77" s="116"/>
      <c r="E77" s="116"/>
    </row>
    <row r="78" spans="1:5" ht="12.75" hidden="1">
      <c r="A78" s="72"/>
      <c r="B78" s="72"/>
      <c r="C78" s="65"/>
      <c r="D78" s="116"/>
      <c r="E78" s="116"/>
    </row>
    <row r="79" spans="1:5" ht="12.75">
      <c r="A79" s="114"/>
      <c r="B79" s="115" t="s">
        <v>303</v>
      </c>
      <c r="C79" s="115"/>
      <c r="D79" s="298" t="s">
        <v>134</v>
      </c>
      <c r="E79" s="298"/>
    </row>
    <row r="80" spans="1:4" ht="12.75">
      <c r="A80" s="72"/>
      <c r="B80" s="72"/>
      <c r="C80" s="65"/>
      <c r="D80" s="5"/>
    </row>
  </sheetData>
  <sheetProtection/>
  <mergeCells count="7">
    <mergeCell ref="D73:E73"/>
    <mergeCell ref="D74:E74"/>
    <mergeCell ref="D79:E79"/>
    <mergeCell ref="A5:E5"/>
    <mergeCell ref="A6:E6"/>
    <mergeCell ref="D48:E48"/>
    <mergeCell ref="D50:E50"/>
  </mergeCells>
  <printOptions horizontalCentered="1"/>
  <pageMargins left="0.5" right="0.2" top="0.75" bottom="0.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3"/>
  <sheetViews>
    <sheetView showGridLines="0" zoomScalePageLayoutView="0" workbookViewId="0" topLeftCell="A38">
      <selection activeCell="A49" sqref="A49:IV50"/>
    </sheetView>
  </sheetViews>
  <sheetFormatPr defaultColWidth="9.140625" defaultRowHeight="12.75"/>
  <cols>
    <col min="1" max="1" width="2.57421875" style="118" customWidth="1"/>
    <col min="2" max="2" width="52.00390625" style="118" customWidth="1"/>
    <col min="3" max="3" width="8.7109375" style="118" hidden="1" customWidth="1"/>
    <col min="4" max="4" width="6.7109375" style="118" customWidth="1"/>
    <col min="5" max="5" width="6.8515625" style="118" customWidth="1"/>
    <col min="6" max="6" width="18.28125" style="154" customWidth="1"/>
    <col min="7" max="7" width="19.8515625" style="154" customWidth="1"/>
    <col min="8" max="8" width="17.00390625" style="118" bestFit="1" customWidth="1"/>
    <col min="9" max="16384" width="9.140625" style="118" customWidth="1"/>
  </cols>
  <sheetData>
    <row r="1" spans="1:6" s="2" customFormat="1" ht="15.75">
      <c r="A1" s="1" t="s">
        <v>0</v>
      </c>
      <c r="C1" s="3"/>
      <c r="F1" s="22" t="s">
        <v>207</v>
      </c>
    </row>
    <row r="2" spans="1:6" s="2" customFormat="1" ht="21.75" customHeight="1">
      <c r="A2" s="23" t="s">
        <v>2</v>
      </c>
      <c r="C2" s="3"/>
      <c r="F2" s="7" t="s">
        <v>3</v>
      </c>
    </row>
    <row r="3" spans="1:6" s="2" customFormat="1" ht="16.5" customHeight="1">
      <c r="A3" s="5"/>
      <c r="C3" s="3"/>
      <c r="F3" s="7" t="s">
        <v>4</v>
      </c>
    </row>
    <row r="4" spans="1:6" s="2" customFormat="1" ht="16.5" customHeight="1">
      <c r="A4" s="5"/>
      <c r="C4" s="3"/>
      <c r="F4" s="7"/>
    </row>
    <row r="5" spans="1:7" ht="18.75">
      <c r="A5" s="306" t="s">
        <v>208</v>
      </c>
      <c r="B5" s="306"/>
      <c r="C5" s="306"/>
      <c r="D5" s="306"/>
      <c r="E5" s="306"/>
      <c r="F5" s="306"/>
      <c r="G5" s="306"/>
    </row>
    <row r="6" spans="1:7" ht="18.75">
      <c r="A6" s="306" t="s">
        <v>6</v>
      </c>
      <c r="B6" s="306"/>
      <c r="C6" s="306"/>
      <c r="D6" s="306"/>
      <c r="E6" s="306"/>
      <c r="F6" s="306"/>
      <c r="G6" s="306"/>
    </row>
    <row r="7" spans="1:7" ht="15.75">
      <c r="A7" s="307" t="s">
        <v>209</v>
      </c>
      <c r="B7" s="307"/>
      <c r="C7" s="307"/>
      <c r="D7" s="307"/>
      <c r="E7" s="307"/>
      <c r="F7" s="307"/>
      <c r="G7" s="307"/>
    </row>
    <row r="8" spans="1:7" ht="15.75" customHeight="1">
      <c r="A8" s="308" t="s">
        <v>318</v>
      </c>
      <c r="B8" s="308"/>
      <c r="C8" s="308"/>
      <c r="D8" s="308"/>
      <c r="E8" s="308"/>
      <c r="F8" s="308"/>
      <c r="G8" s="308"/>
    </row>
    <row r="9" spans="1:7" ht="14.25" thickBot="1">
      <c r="A9" s="119"/>
      <c r="C9" s="120"/>
      <c r="D9" s="121"/>
      <c r="E9" s="121"/>
      <c r="F9" s="121"/>
      <c r="G9" s="121" t="s">
        <v>210</v>
      </c>
    </row>
    <row r="10" spans="1:7" s="123" customFormat="1" ht="15.75" thickTop="1">
      <c r="A10" s="301" t="s">
        <v>211</v>
      </c>
      <c r="B10" s="302"/>
      <c r="C10" s="302"/>
      <c r="D10" s="122" t="s">
        <v>10</v>
      </c>
      <c r="E10" s="122" t="s">
        <v>212</v>
      </c>
      <c r="F10" s="303" t="s">
        <v>213</v>
      </c>
      <c r="G10" s="304"/>
    </row>
    <row r="11" spans="1:7" s="123" customFormat="1" ht="23.25" customHeight="1" thickBot="1">
      <c r="A11" s="124"/>
      <c r="B11" s="125"/>
      <c r="C11" s="125"/>
      <c r="D11" s="126" t="s">
        <v>15</v>
      </c>
      <c r="E11" s="126" t="s">
        <v>135</v>
      </c>
      <c r="F11" s="127" t="s">
        <v>148</v>
      </c>
      <c r="G11" s="128" t="s">
        <v>214</v>
      </c>
    </row>
    <row r="12" spans="1:7" s="123" customFormat="1" ht="18" customHeight="1" thickTop="1">
      <c r="A12" s="129" t="s">
        <v>215</v>
      </c>
      <c r="D12" s="130"/>
      <c r="E12" s="130"/>
      <c r="F12" s="131"/>
      <c r="G12" s="132"/>
    </row>
    <row r="13" spans="1:7" s="123" customFormat="1" ht="18" customHeight="1">
      <c r="A13" s="133" t="s">
        <v>216</v>
      </c>
      <c r="B13" s="134" t="s">
        <v>217</v>
      </c>
      <c r="D13" s="135">
        <v>1</v>
      </c>
      <c r="E13" s="135"/>
      <c r="F13" s="136">
        <f>127717186193+55140715966</f>
        <v>182857902159</v>
      </c>
      <c r="G13" s="136">
        <f>87362501755+41183131082+51498086035</f>
        <v>180043718872</v>
      </c>
    </row>
    <row r="14" spans="1:7" s="123" customFormat="1" ht="18" customHeight="1">
      <c r="A14" s="133" t="s">
        <v>218</v>
      </c>
      <c r="B14" s="134" t="s">
        <v>219</v>
      </c>
      <c r="D14" s="135">
        <v>2</v>
      </c>
      <c r="E14" s="135"/>
      <c r="F14" s="137">
        <f>-76667645342-33975793813</f>
        <v>-110643439155</v>
      </c>
      <c r="G14" s="137">
        <f>-63544464061-38870314997-36579695324</f>
        <v>-138994474382</v>
      </c>
    </row>
    <row r="15" spans="1:7" s="123" customFormat="1" ht="18" customHeight="1">
      <c r="A15" s="133" t="s">
        <v>220</v>
      </c>
      <c r="B15" s="134" t="s">
        <v>221</v>
      </c>
      <c r="D15" s="135">
        <v>3</v>
      </c>
      <c r="E15" s="135"/>
      <c r="F15" s="137">
        <f>-19053092642-8931112622</f>
        <v>-27984205264</v>
      </c>
      <c r="G15" s="137">
        <f>-8922835266-5360045366-7289396800</f>
        <v>-21572277432</v>
      </c>
    </row>
    <row r="16" spans="1:7" s="123" customFormat="1" ht="18" customHeight="1">
      <c r="A16" s="133" t="s">
        <v>222</v>
      </c>
      <c r="B16" s="134" t="s">
        <v>223</v>
      </c>
      <c r="D16" s="135">
        <v>4</v>
      </c>
      <c r="E16" s="135"/>
      <c r="F16" s="137">
        <f>-1375359648-639707224</f>
        <v>-2015066872</v>
      </c>
      <c r="G16" s="137">
        <f>-789442359-477936688-542375725</f>
        <v>-1809754772</v>
      </c>
    </row>
    <row r="17" spans="1:7" s="123" customFormat="1" ht="18" customHeight="1">
      <c r="A17" s="133" t="s">
        <v>224</v>
      </c>
      <c r="B17" s="134" t="s">
        <v>225</v>
      </c>
      <c r="D17" s="135">
        <v>5</v>
      </c>
      <c r="E17" s="135"/>
      <c r="F17" s="137">
        <f>-1546513227-42431996</f>
        <v>-1588945223</v>
      </c>
      <c r="G17" s="137">
        <f>-925426198-288716082</f>
        <v>-1214142280</v>
      </c>
    </row>
    <row r="18" spans="1:8" s="123" customFormat="1" ht="18" customHeight="1">
      <c r="A18" s="133" t="s">
        <v>226</v>
      </c>
      <c r="B18" s="134" t="s">
        <v>227</v>
      </c>
      <c r="D18" s="135">
        <v>6</v>
      </c>
      <c r="E18" s="135"/>
      <c r="F18" s="137">
        <f>42834417727+260456013</f>
        <v>43094873740</v>
      </c>
      <c r="G18" s="263">
        <f>4634860649+30876390852+26141921366</f>
        <v>61653172867</v>
      </c>
      <c r="H18" s="144"/>
    </row>
    <row r="19" spans="1:7" s="123" customFormat="1" ht="18" customHeight="1">
      <c r="A19" s="133" t="s">
        <v>228</v>
      </c>
      <c r="B19" s="134" t="s">
        <v>229</v>
      </c>
      <c r="D19" s="135">
        <v>7</v>
      </c>
      <c r="E19" s="135"/>
      <c r="F19" s="137">
        <f>-66925895010-17861713930</f>
        <v>-84787608940</v>
      </c>
      <c r="G19" s="137">
        <f>-25680625817-27925393096-19492390871</f>
        <v>-73098409784</v>
      </c>
    </row>
    <row r="20" spans="1:8" s="139" customFormat="1" ht="19.5" customHeight="1">
      <c r="A20" s="138" t="s">
        <v>230</v>
      </c>
      <c r="D20" s="140">
        <v>20</v>
      </c>
      <c r="E20" s="140"/>
      <c r="F20" s="141">
        <f>SUM(F13:F19)</f>
        <v>-1066489555</v>
      </c>
      <c r="G20" s="141">
        <f>-7865431297-574168213+13447432599</f>
        <v>5007833089</v>
      </c>
      <c r="H20" s="268"/>
    </row>
    <row r="21" spans="1:7" s="123" customFormat="1" ht="15">
      <c r="A21" s="129"/>
      <c r="D21" s="130"/>
      <c r="E21" s="130"/>
      <c r="F21" s="131"/>
      <c r="G21" s="131"/>
    </row>
    <row r="22" spans="1:7" s="123" customFormat="1" ht="17.25" customHeight="1">
      <c r="A22" s="129" t="s">
        <v>231</v>
      </c>
      <c r="D22" s="130"/>
      <c r="E22" s="130"/>
      <c r="F22" s="131"/>
      <c r="G22" s="131"/>
    </row>
    <row r="23" spans="1:7" s="123" customFormat="1" ht="18" customHeight="1">
      <c r="A23" s="133" t="s">
        <v>216</v>
      </c>
      <c r="B23" s="142" t="s">
        <v>232</v>
      </c>
      <c r="D23" s="143">
        <v>21</v>
      </c>
      <c r="E23" s="143"/>
      <c r="F23" s="170">
        <f>-3022967662-3549137715</f>
        <v>-6572105377</v>
      </c>
      <c r="G23" s="170">
        <f>-4097958986-870870569</f>
        <v>-4968829555</v>
      </c>
    </row>
    <row r="24" spans="1:7" s="123" customFormat="1" ht="15">
      <c r="A24" s="133" t="s">
        <v>218</v>
      </c>
      <c r="B24" s="142" t="s">
        <v>233</v>
      </c>
      <c r="D24" s="143">
        <v>22</v>
      </c>
      <c r="E24" s="143"/>
      <c r="F24" s="136">
        <v>120952380</v>
      </c>
      <c r="G24" s="136">
        <v>271052305</v>
      </c>
    </row>
    <row r="25" spans="1:7" s="123" customFormat="1" ht="15" hidden="1">
      <c r="A25" s="133" t="s">
        <v>220</v>
      </c>
      <c r="B25" s="142" t="s">
        <v>290</v>
      </c>
      <c r="D25" s="143">
        <v>23</v>
      </c>
      <c r="E25" s="143"/>
      <c r="F25" s="136"/>
      <c r="G25" s="136"/>
    </row>
    <row r="26" spans="1:7" s="123" customFormat="1" ht="15" hidden="1">
      <c r="A26" s="133" t="s">
        <v>222</v>
      </c>
      <c r="B26" s="142" t="s">
        <v>291</v>
      </c>
      <c r="D26" s="143">
        <v>24</v>
      </c>
      <c r="E26" s="143"/>
      <c r="F26" s="136"/>
      <c r="G26" s="136"/>
    </row>
    <row r="27" spans="1:7" s="123" customFormat="1" ht="15" hidden="1">
      <c r="A27" s="133" t="s">
        <v>224</v>
      </c>
      <c r="B27" s="142" t="s">
        <v>292</v>
      </c>
      <c r="D27" s="143">
        <v>25</v>
      </c>
      <c r="E27" s="143"/>
      <c r="F27" s="136"/>
      <c r="G27" s="136"/>
    </row>
    <row r="28" spans="1:7" s="123" customFormat="1" ht="15" hidden="1">
      <c r="A28" s="133" t="s">
        <v>226</v>
      </c>
      <c r="B28" s="142" t="s">
        <v>293</v>
      </c>
      <c r="D28" s="135">
        <v>26</v>
      </c>
      <c r="E28" s="135"/>
      <c r="F28" s="137"/>
      <c r="G28" s="137"/>
    </row>
    <row r="29" spans="1:7" s="123" customFormat="1" ht="18" customHeight="1">
      <c r="A29" s="133" t="s">
        <v>220</v>
      </c>
      <c r="B29" s="123" t="s">
        <v>234</v>
      </c>
      <c r="D29" s="135">
        <v>27</v>
      </c>
      <c r="E29" s="135"/>
      <c r="F29" s="136">
        <v>8360000</v>
      </c>
      <c r="G29" s="136">
        <v>8000000</v>
      </c>
    </row>
    <row r="30" spans="1:8" s="139" customFormat="1" ht="19.5" customHeight="1">
      <c r="A30" s="138" t="s">
        <v>235</v>
      </c>
      <c r="D30" s="140">
        <v>30</v>
      </c>
      <c r="E30" s="140"/>
      <c r="F30" s="141">
        <f>SUM(F23:F29)</f>
        <v>-6442792997</v>
      </c>
      <c r="G30" s="141">
        <f>-3826906681-862870569</f>
        <v>-4689777250</v>
      </c>
      <c r="H30" s="268"/>
    </row>
    <row r="31" spans="1:7" s="123" customFormat="1" ht="15">
      <c r="A31" s="129"/>
      <c r="D31" s="130"/>
      <c r="E31" s="130"/>
      <c r="F31" s="131"/>
      <c r="G31" s="131"/>
    </row>
    <row r="32" spans="1:7" s="123" customFormat="1" ht="19.5" customHeight="1">
      <c r="A32" s="129" t="s">
        <v>236</v>
      </c>
      <c r="D32" s="130"/>
      <c r="E32" s="130"/>
      <c r="F32" s="131"/>
      <c r="G32" s="131"/>
    </row>
    <row r="33" spans="1:7" s="123" customFormat="1" ht="15">
      <c r="A33" s="133" t="s">
        <v>216</v>
      </c>
      <c r="B33" s="142" t="s">
        <v>237</v>
      </c>
      <c r="D33" s="143">
        <v>31</v>
      </c>
      <c r="E33" s="143"/>
      <c r="F33" s="136"/>
      <c r="G33" s="136"/>
    </row>
    <row r="34" spans="1:7" s="123" customFormat="1" ht="15">
      <c r="A34" s="133" t="s">
        <v>218</v>
      </c>
      <c r="B34" s="142" t="s">
        <v>294</v>
      </c>
      <c r="D34" s="143">
        <v>32</v>
      </c>
      <c r="E34" s="143"/>
      <c r="F34" s="136"/>
      <c r="G34" s="136">
        <f>-228499825-553825039</f>
        <v>-782324864</v>
      </c>
    </row>
    <row r="35" spans="1:7" s="123" customFormat="1" ht="18" customHeight="1">
      <c r="A35" s="133" t="s">
        <v>220</v>
      </c>
      <c r="B35" s="142" t="s">
        <v>238</v>
      </c>
      <c r="D35" s="143">
        <v>33</v>
      </c>
      <c r="E35" s="143"/>
      <c r="F35" s="136">
        <f>28770681620+18517391586+27336966622</f>
        <v>74625039828</v>
      </c>
      <c r="G35" s="136">
        <f>59062263402+19575132968</f>
        <v>78637396370</v>
      </c>
    </row>
    <row r="36" spans="1:7" s="123" customFormat="1" ht="18" customHeight="1">
      <c r="A36" s="133" t="s">
        <v>222</v>
      </c>
      <c r="B36" s="142" t="s">
        <v>239</v>
      </c>
      <c r="D36" s="143">
        <v>34</v>
      </c>
      <c r="E36" s="143"/>
      <c r="F36" s="136">
        <f>12197349+3187373+4361420</f>
        <v>19746142</v>
      </c>
      <c r="G36" s="136">
        <f>32764395+14080712</f>
        <v>46845107</v>
      </c>
    </row>
    <row r="37" spans="1:7" s="123" customFormat="1" ht="18" customHeight="1">
      <c r="A37" s="133" t="s">
        <v>224</v>
      </c>
      <c r="B37" s="142" t="s">
        <v>240</v>
      </c>
      <c r="D37" s="143">
        <v>35</v>
      </c>
      <c r="E37" s="143"/>
      <c r="F37" s="136">
        <f>-35653401546-11092700201-15569755187</f>
        <v>-62315856934</v>
      </c>
      <c r="G37" s="136">
        <f>-51258925603-29042404111</f>
        <v>-80301329714</v>
      </c>
    </row>
    <row r="38" spans="1:7" s="123" customFormat="1" ht="18" customHeight="1">
      <c r="A38" s="133" t="s">
        <v>226</v>
      </c>
      <c r="B38" s="142" t="s">
        <v>241</v>
      </c>
      <c r="D38" s="143">
        <v>36</v>
      </c>
      <c r="E38" s="143"/>
      <c r="F38" s="136">
        <f>-2004905000-1497735000</f>
        <v>-3502640000</v>
      </c>
      <c r="G38" s="136">
        <f>-2065035000-1935804500</f>
        <v>-4000839500</v>
      </c>
    </row>
    <row r="39" spans="1:8" s="139" customFormat="1" ht="19.5" customHeight="1">
      <c r="A39" s="138" t="s">
        <v>242</v>
      </c>
      <c r="D39" s="140">
        <v>40</v>
      </c>
      <c r="E39" s="140"/>
      <c r="F39" s="141">
        <f>SUM(F33:F38)</f>
        <v>8826289036</v>
      </c>
      <c r="G39" s="141">
        <f>5542567369-11942819970</f>
        <v>-6400252601</v>
      </c>
      <c r="H39" s="268"/>
    </row>
    <row r="40" spans="1:8" s="123" customFormat="1" ht="19.5" customHeight="1">
      <c r="A40" s="129" t="s">
        <v>243</v>
      </c>
      <c r="D40" s="130">
        <v>50</v>
      </c>
      <c r="E40" s="130"/>
      <c r="F40" s="131">
        <f>F20+F30+F39</f>
        <v>1317006484</v>
      </c>
      <c r="G40" s="131">
        <f>-6723938822+641742060</f>
        <v>-6082196762</v>
      </c>
      <c r="H40" s="144"/>
    </row>
    <row r="41" spans="1:7" s="123" customFormat="1" ht="19.5" customHeight="1">
      <c r="A41" s="129" t="s">
        <v>244</v>
      </c>
      <c r="D41" s="130">
        <v>60</v>
      </c>
      <c r="E41" s="130"/>
      <c r="F41" s="131">
        <v>2550343983</v>
      </c>
      <c r="G41" s="131">
        <f>8632540745</f>
        <v>8632540745</v>
      </c>
    </row>
    <row r="42" spans="1:7" s="146" customFormat="1" ht="17.25" customHeight="1">
      <c r="A42" s="145" t="s">
        <v>245</v>
      </c>
      <c r="B42" s="123"/>
      <c r="C42" s="123"/>
      <c r="D42" s="143">
        <v>61</v>
      </c>
      <c r="E42" s="143"/>
      <c r="F42" s="136"/>
      <c r="G42" s="136"/>
    </row>
    <row r="43" spans="1:8" s="123" customFormat="1" ht="19.5" customHeight="1">
      <c r="A43" s="129" t="s">
        <v>246</v>
      </c>
      <c r="D43" s="130">
        <v>70</v>
      </c>
      <c r="E43" s="130" t="s">
        <v>247</v>
      </c>
      <c r="F43" s="131">
        <f>F40+F41+F42</f>
        <v>3867350467</v>
      </c>
      <c r="G43" s="131">
        <v>2550343983</v>
      </c>
      <c r="H43" s="144"/>
    </row>
    <row r="44" spans="1:7" s="146" customFormat="1" ht="15.75" thickBot="1">
      <c r="A44" s="147"/>
      <c r="B44" s="148"/>
      <c r="C44" s="148"/>
      <c r="D44" s="149"/>
      <c r="E44" s="149"/>
      <c r="F44" s="150"/>
      <c r="G44" s="269"/>
    </row>
    <row r="45" spans="6:8" s="146" customFormat="1" ht="15.75" thickTop="1">
      <c r="F45" s="151"/>
      <c r="G45" s="151"/>
      <c r="H45" s="267"/>
    </row>
    <row r="46" spans="1:7" s="146" customFormat="1" ht="15.75" customHeight="1">
      <c r="A46" s="123"/>
      <c r="B46" s="123"/>
      <c r="C46" s="123"/>
      <c r="E46" s="152"/>
      <c r="F46" s="305" t="s">
        <v>319</v>
      </c>
      <c r="G46" s="305"/>
    </row>
    <row r="47" spans="1:7" s="146" customFormat="1" ht="20.25" customHeight="1">
      <c r="A47" s="295" t="s">
        <v>299</v>
      </c>
      <c r="B47" s="295"/>
      <c r="C47" s="295"/>
      <c r="D47" s="295"/>
      <c r="E47" s="295"/>
      <c r="F47" s="283" t="s">
        <v>248</v>
      </c>
      <c r="G47" s="283"/>
    </row>
    <row r="48" spans="1:7" s="146" customFormat="1" ht="15.75" customHeight="1">
      <c r="A48" s="123"/>
      <c r="B48" s="123"/>
      <c r="D48" s="123"/>
      <c r="E48" s="123"/>
      <c r="G48" s="153"/>
    </row>
    <row r="49" spans="1:7" s="146" customFormat="1" ht="15.75" customHeight="1" hidden="1">
      <c r="A49" s="123"/>
      <c r="B49" s="123"/>
      <c r="D49" s="123"/>
      <c r="E49" s="123"/>
      <c r="G49" s="153"/>
    </row>
    <row r="50" spans="1:7" s="146" customFormat="1" ht="15.75" customHeight="1" hidden="1">
      <c r="A50" s="123"/>
      <c r="B50" s="123"/>
      <c r="D50" s="123"/>
      <c r="E50" s="123"/>
      <c r="G50" s="153"/>
    </row>
    <row r="51" spans="1:7" s="146" customFormat="1" ht="19.5" customHeight="1">
      <c r="A51" s="295" t="s">
        <v>305</v>
      </c>
      <c r="B51" s="295"/>
      <c r="C51" s="295"/>
      <c r="D51" s="295"/>
      <c r="E51" s="295"/>
      <c r="F51" s="283" t="s">
        <v>134</v>
      </c>
      <c r="G51" s="283"/>
    </row>
    <row r="52" ht="15.75" customHeight="1"/>
    <row r="53" ht="15.75" customHeight="1">
      <c r="G53" s="155"/>
    </row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</sheetData>
  <sheetProtection/>
  <mergeCells count="11">
    <mergeCell ref="A5:G5"/>
    <mergeCell ref="A6:G6"/>
    <mergeCell ref="A7:G7"/>
    <mergeCell ref="A8:G8"/>
    <mergeCell ref="F51:G51"/>
    <mergeCell ref="A47:E47"/>
    <mergeCell ref="A51:E51"/>
    <mergeCell ref="A10:C10"/>
    <mergeCell ref="F10:G10"/>
    <mergeCell ref="F46:G46"/>
    <mergeCell ref="F47:G47"/>
  </mergeCells>
  <printOptions horizontalCentered="1"/>
  <pageMargins left="0.5" right="0.2" top="0.56" bottom="0.25" header="0.38" footer="0.25"/>
  <pageSetup horizontalDpi="600" verticalDpi="6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showGridLines="0" zoomScalePageLayoutView="0" workbookViewId="0" topLeftCell="A1">
      <selection activeCell="E35" sqref="E35"/>
    </sheetView>
  </sheetViews>
  <sheetFormatPr defaultColWidth="9.140625" defaultRowHeight="23.25" customHeight="1"/>
  <cols>
    <col min="1" max="1" width="2.00390625" style="157" customWidth="1"/>
    <col min="2" max="2" width="44.57421875" style="157" customWidth="1"/>
    <col min="3" max="3" width="12.7109375" style="157" customWidth="1"/>
    <col min="4" max="4" width="17.421875" style="157" customWidth="1"/>
    <col min="5" max="5" width="18.8515625" style="157" customWidth="1"/>
    <col min="6" max="6" width="0" style="157" hidden="1" customWidth="1"/>
    <col min="7" max="7" width="6.00390625" style="157" hidden="1" customWidth="1"/>
    <col min="8" max="16384" width="9.140625" style="157" customWidth="1"/>
  </cols>
  <sheetData>
    <row r="1" spans="1:6" s="2" customFormat="1" ht="23.25" customHeight="1">
      <c r="A1" s="1" t="s">
        <v>0</v>
      </c>
      <c r="C1" s="3"/>
      <c r="F1" s="4"/>
    </row>
    <row r="2" spans="1:6" s="2" customFormat="1" ht="23.25" customHeight="1">
      <c r="A2" s="6" t="s">
        <v>249</v>
      </c>
      <c r="C2" s="3"/>
      <c r="F2" s="156"/>
    </row>
    <row r="4" spans="1:5" ht="23.25" customHeight="1">
      <c r="A4" s="310" t="s">
        <v>250</v>
      </c>
      <c r="B4" s="310"/>
      <c r="C4" s="310"/>
      <c r="D4" s="310"/>
      <c r="E4" s="310"/>
    </row>
    <row r="5" ht="23.25" customHeight="1" thickBot="1"/>
    <row r="6" spans="1:6" s="159" customFormat="1" ht="23.25" customHeight="1" thickTop="1">
      <c r="A6" s="311" t="s">
        <v>211</v>
      </c>
      <c r="B6" s="312"/>
      <c r="C6" s="165" t="s">
        <v>251</v>
      </c>
      <c r="D6" s="166" t="s">
        <v>316</v>
      </c>
      <c r="E6" s="167" t="s">
        <v>317</v>
      </c>
      <c r="F6" s="158"/>
    </row>
    <row r="7" spans="1:6" s="159" customFormat="1" ht="23.25" customHeight="1">
      <c r="A7" s="168" t="s">
        <v>252</v>
      </c>
      <c r="B7" s="169"/>
      <c r="C7" s="170"/>
      <c r="D7" s="136"/>
      <c r="E7" s="136"/>
      <c r="F7" s="158"/>
    </row>
    <row r="8" spans="1:6" s="159" customFormat="1" ht="23.25" customHeight="1">
      <c r="A8" s="168" t="s">
        <v>253</v>
      </c>
      <c r="B8" s="169"/>
      <c r="C8" s="136"/>
      <c r="D8" s="136"/>
      <c r="E8" s="136"/>
      <c r="F8" s="158"/>
    </row>
    <row r="9" spans="1:7" s="159" customFormat="1" ht="23.25" customHeight="1">
      <c r="A9" s="171"/>
      <c r="B9" s="169" t="s">
        <v>254</v>
      </c>
      <c r="C9" s="136" t="s">
        <v>255</v>
      </c>
      <c r="D9" s="172">
        <v>41.91</v>
      </c>
      <c r="E9" s="172">
        <v>41.7</v>
      </c>
      <c r="G9" s="162">
        <f>'Candoi ketoan'!E37/'Candoi ketoan'!E67*100</f>
        <v>41.90745717054912</v>
      </c>
    </row>
    <row r="10" spans="1:7" s="159" customFormat="1" ht="23.25" customHeight="1">
      <c r="A10" s="171"/>
      <c r="B10" s="169" t="s">
        <v>256</v>
      </c>
      <c r="C10" s="136" t="s">
        <v>255</v>
      </c>
      <c r="D10" s="172">
        <v>58.09</v>
      </c>
      <c r="E10" s="172">
        <v>58.3</v>
      </c>
      <c r="G10" s="162">
        <f>'Candoi ketoan'!E15/'Candoi ketoan'!E67*100</f>
        <v>58.09254282945088</v>
      </c>
    </row>
    <row r="11" spans="1:6" s="159" customFormat="1" ht="23.25" customHeight="1">
      <c r="A11" s="168" t="s">
        <v>257</v>
      </c>
      <c r="B11" s="169"/>
      <c r="C11" s="136"/>
      <c r="D11" s="173"/>
      <c r="E11" s="173"/>
      <c r="F11" s="158"/>
    </row>
    <row r="12" spans="1:7" s="159" customFormat="1" ht="23.25" customHeight="1">
      <c r="A12" s="171"/>
      <c r="B12" s="169" t="s">
        <v>258</v>
      </c>
      <c r="C12" s="136" t="s">
        <v>255</v>
      </c>
      <c r="D12" s="172">
        <v>31.45</v>
      </c>
      <c r="E12" s="172">
        <v>37.79</v>
      </c>
      <c r="G12" s="162">
        <f>'Candoi ketoan'!E69/'Candoi ketoan'!E109*100</f>
        <v>31.445704115362037</v>
      </c>
    </row>
    <row r="13" spans="1:7" s="159" customFormat="1" ht="23.25" customHeight="1">
      <c r="A13" s="171"/>
      <c r="B13" s="169" t="s">
        <v>259</v>
      </c>
      <c r="C13" s="136" t="s">
        <v>255</v>
      </c>
      <c r="D13" s="172">
        <v>68.55</v>
      </c>
      <c r="E13" s="172">
        <v>62.21</v>
      </c>
      <c r="G13" s="162">
        <f>'Candoi ketoan'!E90/'Candoi ketoan'!E109*100</f>
        <v>68.55429588463797</v>
      </c>
    </row>
    <row r="14" spans="1:7" s="161" customFormat="1" ht="23.25" customHeight="1">
      <c r="A14" s="168" t="s">
        <v>260</v>
      </c>
      <c r="B14" s="174"/>
      <c r="C14" s="131"/>
      <c r="D14" s="175"/>
      <c r="E14" s="175"/>
      <c r="G14" s="160"/>
    </row>
    <row r="15" spans="1:7" s="159" customFormat="1" ht="23.25" customHeight="1">
      <c r="A15" s="171"/>
      <c r="B15" s="169" t="s">
        <v>261</v>
      </c>
      <c r="C15" s="136" t="s">
        <v>262</v>
      </c>
      <c r="D15" s="172">
        <v>3.18</v>
      </c>
      <c r="E15" s="172">
        <v>2.65</v>
      </c>
      <c r="G15" s="162">
        <f>'Candoi ketoan'!E67/'Candoi ketoan'!E69</f>
        <v>3.180084619289775</v>
      </c>
    </row>
    <row r="16" spans="1:7" s="159" customFormat="1" ht="23.25" customHeight="1">
      <c r="A16" s="171"/>
      <c r="B16" s="169" t="s">
        <v>263</v>
      </c>
      <c r="C16" s="136" t="s">
        <v>262</v>
      </c>
      <c r="D16" s="172">
        <v>1.93</v>
      </c>
      <c r="E16" s="172">
        <v>1.81</v>
      </c>
      <c r="G16" s="162">
        <f>'Candoi ketoan'!E15/'Candoi ketoan'!E70</f>
        <v>1.9300109552869609</v>
      </c>
    </row>
    <row r="17" spans="1:7" s="159" customFormat="1" ht="23.25" customHeight="1">
      <c r="A17" s="171"/>
      <c r="B17" s="169" t="s">
        <v>264</v>
      </c>
      <c r="C17" s="136" t="s">
        <v>262</v>
      </c>
      <c r="D17" s="172">
        <v>0.19</v>
      </c>
      <c r="E17" s="172">
        <v>0.11</v>
      </c>
      <c r="G17" s="162">
        <f>'Candoi ketoan'!E16/'Candoi ketoan'!E70</f>
        <v>0.19450671982779133</v>
      </c>
    </row>
    <row r="18" spans="1:7" s="159" customFormat="1" ht="23.25" customHeight="1">
      <c r="A18" s="168" t="s">
        <v>265</v>
      </c>
      <c r="B18" s="169"/>
      <c r="C18" s="136"/>
      <c r="D18" s="176"/>
      <c r="E18" s="176"/>
      <c r="G18" s="158"/>
    </row>
    <row r="19" spans="1:7" s="159" customFormat="1" ht="23.25" customHeight="1">
      <c r="A19" s="171"/>
      <c r="B19" s="169" t="s">
        <v>266</v>
      </c>
      <c r="C19" s="136" t="s">
        <v>255</v>
      </c>
      <c r="D19" s="172">
        <v>3.78</v>
      </c>
      <c r="E19" s="172">
        <v>2.09</v>
      </c>
      <c r="G19" s="162">
        <f>'Ket qua KD'!D32/'Ket qua KD'!D15*100</f>
        <v>3.7771614420498834</v>
      </c>
    </row>
    <row r="20" spans="1:7" s="159" customFormat="1" ht="23.25" customHeight="1">
      <c r="A20" s="171"/>
      <c r="B20" s="169" t="s">
        <v>267</v>
      </c>
      <c r="C20" s="136" t="s">
        <v>255</v>
      </c>
      <c r="D20" s="172">
        <v>2.84</v>
      </c>
      <c r="E20" s="172">
        <v>1.57</v>
      </c>
      <c r="G20" s="162">
        <f>'Ket qua KD'!D35/'Ket qua KD'!D15*100</f>
        <v>2.837457182208825</v>
      </c>
    </row>
    <row r="21" spans="1:7" s="159" customFormat="1" ht="23.25" customHeight="1">
      <c r="A21" s="168" t="s">
        <v>268</v>
      </c>
      <c r="B21" s="169"/>
      <c r="C21" s="136"/>
      <c r="D21" s="176"/>
      <c r="E21" s="176"/>
      <c r="G21" s="162"/>
    </row>
    <row r="22" spans="1:7" s="159" customFormat="1" ht="23.25" customHeight="1">
      <c r="A22" s="171"/>
      <c r="B22" s="169" t="s">
        <v>269</v>
      </c>
      <c r="C22" s="136" t="s">
        <v>255</v>
      </c>
      <c r="D22" s="172">
        <v>2.61</v>
      </c>
      <c r="E22" s="172">
        <v>1.38</v>
      </c>
      <c r="G22" s="162">
        <f>'Ket qua KD'!D32/'Candoi ketoan'!E67*100</f>
        <v>2.605853798339095</v>
      </c>
    </row>
    <row r="23" spans="1:7" s="159" customFormat="1" ht="23.25" customHeight="1">
      <c r="A23" s="171"/>
      <c r="B23" s="169" t="s">
        <v>270</v>
      </c>
      <c r="C23" s="136" t="s">
        <v>255</v>
      </c>
      <c r="D23" s="172">
        <v>1.96</v>
      </c>
      <c r="E23" s="172">
        <v>1.03</v>
      </c>
      <c r="G23" s="162">
        <f>'Ket qua KD'!D35/'Candoi ketoan'!E67*100</f>
        <v>1.9575542876109246</v>
      </c>
    </row>
    <row r="24" spans="1:7" s="159" customFormat="1" ht="23.25" customHeight="1" thickBot="1">
      <c r="A24" s="177" t="s">
        <v>271</v>
      </c>
      <c r="B24" s="178"/>
      <c r="C24" s="179" t="s">
        <v>255</v>
      </c>
      <c r="D24" s="180">
        <v>2.86</v>
      </c>
      <c r="E24" s="180">
        <v>1.66</v>
      </c>
      <c r="G24" s="162">
        <f>'Ket qua KD'!D35/'Candoi ketoan'!E90*100</f>
        <v>2.8554801159435215</v>
      </c>
    </row>
    <row r="25" spans="1:5" ht="23.25" customHeight="1" thickTop="1">
      <c r="A25" s="146"/>
      <c r="B25" s="146"/>
      <c r="C25" s="146"/>
      <c r="D25" s="146"/>
      <c r="E25" s="146"/>
    </row>
    <row r="26" spans="1:5" ht="23.25" customHeight="1" hidden="1">
      <c r="A26" s="146"/>
      <c r="B26" s="146"/>
      <c r="C26" s="146"/>
      <c r="D26" s="146"/>
      <c r="E26" s="146"/>
    </row>
    <row r="27" spans="1:5" ht="23.25" customHeight="1" hidden="1">
      <c r="A27" s="146"/>
      <c r="B27" s="146"/>
      <c r="C27" s="146"/>
      <c r="D27" s="146"/>
      <c r="E27" s="146"/>
    </row>
    <row r="28" spans="1:5" ht="23.25" customHeight="1">
      <c r="A28" s="146"/>
      <c r="B28" s="146"/>
      <c r="C28" s="146"/>
      <c r="D28" s="314" t="s">
        <v>320</v>
      </c>
      <c r="E28" s="314"/>
    </row>
    <row r="29" spans="1:5" s="163" customFormat="1" ht="23.25" customHeight="1">
      <c r="A29" s="181"/>
      <c r="B29" s="313" t="s">
        <v>297</v>
      </c>
      <c r="C29" s="313"/>
      <c r="D29" s="313" t="s">
        <v>170</v>
      </c>
      <c r="E29" s="313"/>
    </row>
    <row r="30" spans="1:5" s="163" customFormat="1" ht="23.25" customHeight="1" hidden="1">
      <c r="A30" s="181"/>
      <c r="B30" s="182"/>
      <c r="C30" s="182"/>
      <c r="D30" s="181"/>
      <c r="E30" s="181"/>
    </row>
    <row r="31" spans="1:5" s="163" customFormat="1" ht="23.25" customHeight="1" hidden="1">
      <c r="A31" s="181"/>
      <c r="B31" s="182"/>
      <c r="C31" s="182"/>
      <c r="D31" s="181"/>
      <c r="E31" s="181"/>
    </row>
    <row r="32" spans="1:5" s="163" customFormat="1" ht="23.25" customHeight="1" hidden="1">
      <c r="A32" s="181"/>
      <c r="B32" s="182"/>
      <c r="C32" s="182"/>
      <c r="D32" s="181"/>
      <c r="E32" s="181"/>
    </row>
    <row r="33" spans="1:5" s="163" customFormat="1" ht="23.25" customHeight="1" hidden="1">
      <c r="A33" s="181"/>
      <c r="B33" s="182"/>
      <c r="C33" s="182"/>
      <c r="D33" s="181"/>
      <c r="E33" s="181"/>
    </row>
    <row r="34" spans="2:5" s="163" customFormat="1" ht="23.25" customHeight="1">
      <c r="B34" s="313" t="s">
        <v>304</v>
      </c>
      <c r="C34" s="313"/>
      <c r="D34" s="309" t="s">
        <v>134</v>
      </c>
      <c r="E34" s="309"/>
    </row>
  </sheetData>
  <sheetProtection/>
  <mergeCells count="7">
    <mergeCell ref="D34:E34"/>
    <mergeCell ref="A4:E4"/>
    <mergeCell ref="A6:B6"/>
    <mergeCell ref="B29:C29"/>
    <mergeCell ref="D28:E28"/>
    <mergeCell ref="D29:E29"/>
    <mergeCell ref="B34:C34"/>
  </mergeCells>
  <printOptions horizontalCentered="1"/>
  <pageMargins left="0.52" right="0.3" top="0.75" bottom="0.5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181 Phan Dang Luu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mysinh</dc:creator>
  <cp:keywords/>
  <dc:description/>
  <cp:lastModifiedBy>Mosel</cp:lastModifiedBy>
  <cp:lastPrinted>2005-12-31T22:20:42Z</cp:lastPrinted>
  <dcterms:created xsi:type="dcterms:W3CDTF">2010-04-19T17:41:07Z</dcterms:created>
  <dcterms:modified xsi:type="dcterms:W3CDTF">2013-01-19T01:29:55Z</dcterms:modified>
  <cp:category/>
  <cp:version/>
  <cp:contentType/>
  <cp:contentStatus/>
</cp:coreProperties>
</file>